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70" windowHeight="7245" activeTab="0"/>
  </bookViews>
  <sheets>
    <sheet name="複合ビル" sheetId="1" r:id="rId1"/>
  </sheets>
  <definedNames/>
  <calcPr fullCalcOnLoad="1"/>
</workbook>
</file>

<file path=xl/sharedStrings.xml><?xml version="1.0" encoding="utf-8"?>
<sst xmlns="http://schemas.openxmlformats.org/spreadsheetml/2006/main" count="402" uniqueCount="138">
  <si>
    <t>廃棄物</t>
  </si>
  <si>
    <t>缶</t>
  </si>
  <si>
    <t>住宅</t>
  </si>
  <si>
    <t>×</t>
  </si>
  <si>
    <t>排出量</t>
  </si>
  <si>
    <t>収集間隔</t>
  </si>
  <si>
    <t>容器容量</t>
  </si>
  <si>
    <t>＝</t>
  </si>
  <si>
    <t>基準個数</t>
  </si>
  <si>
    <t>÷</t>
  </si>
  <si>
    <t>予備率</t>
  </si>
  <si>
    <t>必要個数</t>
  </si>
  <si>
    <t>②古紙面積</t>
  </si>
  <si>
    <t>容器数</t>
  </si>
  <si>
    <t>㎡</t>
  </si>
  <si>
    <t>④缶容器</t>
  </si>
  <si>
    <t>個</t>
  </si>
  <si>
    <t>キ</t>
  </si>
  <si>
    <t>ク</t>
  </si>
  <si>
    <t>ケ</t>
  </si>
  <si>
    <t>コ</t>
  </si>
  <si>
    <t>サ</t>
  </si>
  <si>
    <t>③びん容器</t>
  </si>
  <si>
    <t>容器底面積</t>
  </si>
  <si>
    <t>基準個数の求め方</t>
  </si>
  <si>
    <t>必要個数の求め方</t>
  </si>
  <si>
    <t>資　源</t>
  </si>
  <si>
    <t>古　紙</t>
  </si>
  <si>
    <t>用　途</t>
  </si>
  <si>
    <t>住　宅</t>
  </si>
  <si>
    <t>ソ</t>
  </si>
  <si>
    <t>タ</t>
  </si>
  <si>
    <t>事
業
用
途</t>
  </si>
  <si>
    <t>び　ん</t>
  </si>
  <si>
    <t>カ</t>
  </si>
  <si>
    <t>シ</t>
  </si>
  <si>
    <t>ス</t>
  </si>
  <si>
    <t>セ</t>
  </si>
  <si>
    <t>チ</t>
  </si>
  <si>
    <t>ツ</t>
  </si>
  <si>
    <t>テ</t>
  </si>
  <si>
    <t>ト</t>
  </si>
  <si>
    <t>ナ</t>
  </si>
  <si>
    <t>容器の直径
又は縦</t>
  </si>
  <si>
    <t>容器の直径
又は横</t>
  </si>
  <si>
    <t>事業</t>
  </si>
  <si>
    <t>床面積又は人員数</t>
  </si>
  <si>
    <t>二</t>
  </si>
  <si>
    <t>⑦廃棄物保管場所</t>
  </si>
  <si>
    <t>⑧資源保管場所</t>
  </si>
  <si>
    <t>(②～⑤の合計)</t>
  </si>
  <si>
    <t>㎡</t>
  </si>
  <si>
    <t>⑨作業上必要面積</t>
  </si>
  <si>
    <t>⑩洗浄排水設備等</t>
  </si>
  <si>
    <t>　廃棄物と資源の種類ごとの排出量に応じた容器の必要個数を算定して、その必要個数分の容器の底面積の総計が保管場所面積となります。</t>
  </si>
  <si>
    <t>１.容器の算定表</t>
  </si>
  <si>
    <t>２．必要面積の算出表</t>
  </si>
  <si>
    <t>注１　古紙は便宜上びん缶のコンテナ容器による計算とする。</t>
  </si>
  <si>
    <t>注３　各容器の容量や重ねられる段数は以下のとおりとする。</t>
  </si>
  <si>
    <t>①住宅</t>
  </si>
  <si>
    <t>⑥事業</t>
  </si>
  <si>
    <t>キ～タの合計</t>
  </si>
  <si>
    <t>資源</t>
  </si>
  <si>
    <t>再利用対象物</t>
  </si>
  <si>
    <t>⑪粗大ごみ置き場</t>
  </si>
  <si>
    <t>⑫再利用対象物保管場所</t>
  </si>
  <si>
    <t>⑬計(⑦～⑫の合計)</t>
  </si>
  <si>
    <t>A</t>
  </si>
  <si>
    <t>キ＋ケ＋サ
＋ス＋ソ</t>
  </si>
  <si>
    <t>ク＋コ＋シ
＋セ＋タ</t>
  </si>
  <si>
    <t>(20㌻から算定)</t>
  </si>
  <si>
    <t>kg</t>
  </si>
  <si>
    <t>m</t>
  </si>
  <si>
    <t>日</t>
  </si>
  <si>
    <t>日</t>
  </si>
  <si>
    <t>ｍ</t>
  </si>
  <si>
    <t>事務所</t>
  </si>
  <si>
    <t>文化・娯楽・理容美容関係施設</t>
  </si>
  <si>
    <t>駐車場</t>
  </si>
  <si>
    <t>m</t>
  </si>
  <si>
    <t>(</t>
  </si>
  <si>
    <t>)</t>
  </si>
  <si>
    <t>段数</t>
  </si>
  <si>
    <t>段</t>
  </si>
  <si>
    <t>÷</t>
  </si>
  <si>
    <t>プラ類</t>
  </si>
  <si>
    <t>燃やすごみ</t>
  </si>
  <si>
    <t>燃やさないごみ</t>
  </si>
  <si>
    <t>①ごみ容器</t>
  </si>
  <si>
    <t>ごみ･資源の割合</t>
  </si>
  <si>
    <t>⑤プラ類専用ネット</t>
  </si>
  <si>
    <t>⑥ごみ容器</t>
  </si>
  <si>
    <t>　※　反転ｺﾝﾃﾅﾎﾞｯｸｽは133kg(0.7立方ﾒｰﾄﾙ)を基準とする。</t>
  </si>
  <si>
    <t>注２　プラ類は、中央区で貸し出ししているネット袋による換算とする。</t>
  </si>
  <si>
    <t>店舗
(物品販売)</t>
  </si>
  <si>
    <t>ウ</t>
  </si>
  <si>
    <t>エ</t>
  </si>
  <si>
    <t>オ</t>
  </si>
  <si>
    <t>店舗     (飲食)</t>
  </si>
  <si>
    <t>注７</t>
  </si>
  <si>
    <t>必要面積算出の際に容器を重ねる場合は、必要個数のチ・ナ・二は偶数に切り上げ、ツ・テ・トは４の倍数に切り上げて算定すること。</t>
  </si>
  <si>
    <t>注４</t>
  </si>
  <si>
    <r>
      <rPr>
        <b/>
        <sz val="10"/>
        <rFont val="HG丸ｺﾞｼｯｸM-PRO"/>
        <family val="3"/>
      </rPr>
      <t>A</t>
    </r>
    <r>
      <rPr>
        <sz val="10"/>
        <rFont val="HG丸ｺﾞｼｯｸM-PRO"/>
        <family val="3"/>
      </rPr>
      <t>は小数点第２位を四捨五入する。</t>
    </r>
  </si>
  <si>
    <t>基準個数はAを切り上げて算出する。</t>
  </si>
  <si>
    <t>注５</t>
  </si>
  <si>
    <t>必要個数は、小数点を切捨てる。</t>
  </si>
  <si>
    <t>注６</t>
  </si>
  <si>
    <t>必要個数が基準個数より少ない場合は、</t>
  </si>
  <si>
    <t>基準個数を必要個数とする。</t>
  </si>
  <si>
    <t>÷</t>
  </si>
  <si>
    <t>kg</t>
  </si>
  <si>
    <t>＝</t>
  </si>
  <si>
    <t>ア</t>
  </si>
  <si>
    <t>ア</t>
  </si>
  <si>
    <t>＝</t>
  </si>
  <si>
    <t>チ</t>
  </si>
  <si>
    <t>×</t>
  </si>
  <si>
    <t>×</t>
  </si>
  <si>
    <t>kg</t>
  </si>
  <si>
    <t>イ</t>
  </si>
  <si>
    <t>イ</t>
  </si>
  <si>
    <t>＝</t>
  </si>
  <si>
    <t>①不燃ごみ</t>
  </si>
  <si>
    <t>m</t>
  </si>
  <si>
    <t>×</t>
  </si>
  <si>
    <t>ｍ</t>
  </si>
  <si>
    <t>チ</t>
  </si>
  <si>
    <t>(</t>
  </si>
  <si>
    <t>)</t>
  </si>
  <si>
    <t>÷</t>
  </si>
  <si>
    <t>(</t>
  </si>
  <si>
    <t>)</t>
  </si>
  <si>
    <t>＝</t>
  </si>
  <si>
    <t>㎡</t>
  </si>
  <si>
    <t>燃やすごみ 反転コンテナは１３３kg</t>
  </si>
  <si>
    <t>燃やさないごみ ポリ容器(60ℓ)は１１kg</t>
  </si>
  <si>
    <t>反転コンテナの縦</t>
  </si>
  <si>
    <t>反転コンテナの横</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</si>
</sst>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 numFmtId="178" formatCode="0.0_ "/>
    <numFmt numFmtId="179" formatCode="0_);[Red]\(0\)"/>
    <numFmt numFmtId="180" formatCode="0_);\(0\)"/>
    <numFmt numFmtId="181" formatCode="0.0_);\(0.0\)"/>
    <numFmt numFmtId="182" formatCode="0.00_);\(0.00\)"/>
    <numFmt numFmtId="183" formatCode="0_ "/>
    <numFmt numFmtId="184" formatCode="0;[Red]0"/>
    <numFmt numFmtId="185" formatCode="0.00_);[Red]\(0.00\)"/>
    <numFmt numFmtId="186" formatCode="0.000_);[Red]\(0.000\)"/>
    <numFmt numFmtId="187" formatCode="#,##0_ "/>
    <numFmt numFmtId="188" formatCode="#,##0&quot;㎡&quot;"/>
    <numFmt numFmtId="189" formatCode="0.000_ "/>
    <numFmt numFmtId="190" formatCode="0;_谀"/>
    <numFmt numFmtId="191" formatCode="0;_᠀"/>
    <numFmt numFmtId="192" formatCode="0.0;_᠀"/>
    <numFmt numFmtId="193" formatCode="0.00;_᠀"/>
    <numFmt numFmtId="194" formatCode="0.0000_);[Red]\(0.0000\)"/>
    <numFmt numFmtId="195" formatCode="0.0"/>
    <numFmt numFmtId="196" formatCode="0.0_);[Red]\(0.0\)"/>
    <numFmt numFmtId="197" formatCode="0.000"/>
    <numFmt numFmtId="198" formatCode="0.0000"/>
    <numFmt numFmtId="199" formatCode="0.00000"/>
    <numFmt numFmtId="200" formatCode="0.000000"/>
    <numFmt numFmtId="201" formatCode="General;General;"/>
    <numFmt numFmtId="202" formatCode="#,##0.00;#,##0.00;"/>
    <numFmt numFmtId="203" formatCode="0;0;"/>
    <numFmt numFmtId="204" formatCode="0.000;_᠀"/>
    <numFmt numFmtId="205" formatCode="0.0;0.0;"/>
    <numFmt numFmtId="206" formatCode="#,##0.00_);[Red]\(#,##0.00\)"/>
    <numFmt numFmtId="207" formatCode="#,##0.0_ "/>
    <numFmt numFmtId="208" formatCode="#,##0.0_);[Red]\(#,##0.0\)"/>
    <numFmt numFmtId="209" formatCode="#,##0.00_ "/>
  </numFmts>
  <fonts count="46">
    <font>
      <sz val="11"/>
      <name val="ＭＳ Ｐゴシック"/>
      <family val="3"/>
    </font>
    <font>
      <sz val="6"/>
      <name val="ＭＳ Ｐゴシック"/>
      <family val="3"/>
    </font>
    <font>
      <u val="single"/>
      <sz val="11"/>
      <color indexed="12"/>
      <name val="ＭＳ Ｐゴシック"/>
      <family val="3"/>
    </font>
    <font>
      <u val="single"/>
      <sz val="7.7"/>
      <color indexed="36"/>
      <name val="ＭＳ Ｐゴシック"/>
      <family val="3"/>
    </font>
    <font>
      <sz val="9"/>
      <name val="HG丸ｺﾞｼｯｸM-PRO"/>
      <family val="3"/>
    </font>
    <font>
      <sz val="11"/>
      <name val="HG丸ｺﾞｼｯｸM-PRO"/>
      <family val="3"/>
    </font>
    <font>
      <b/>
      <sz val="12"/>
      <name val="HG丸ｺﾞｼｯｸM-PRO"/>
      <family val="3"/>
    </font>
    <font>
      <b/>
      <sz val="11"/>
      <name val="HG丸ｺﾞｼｯｸM-PRO"/>
      <family val="3"/>
    </font>
    <font>
      <b/>
      <sz val="10"/>
      <name val="HG丸ｺﾞｼｯｸM-PRO"/>
      <family val="3"/>
    </font>
    <font>
      <sz val="10"/>
      <name val="HG丸ｺﾞｼｯｸM-PRO"/>
      <family val="3"/>
    </font>
    <font>
      <sz val="10"/>
      <name val="ＭＳ Ｐゴシック"/>
      <family val="3"/>
    </font>
    <font>
      <b/>
      <sz val="10"/>
      <color indexed="12"/>
      <name val="HG丸ｺﾞｼｯｸM-PRO"/>
      <family val="3"/>
    </font>
    <font>
      <b/>
      <sz val="10"/>
      <color indexed="10"/>
      <name val="HG丸ｺﾞｼｯｸM-PRO"/>
      <family val="3"/>
    </font>
    <font>
      <b/>
      <sz val="11"/>
      <color indexed="10"/>
      <name val="HG丸ｺﾞｼｯｸM-PRO"/>
      <family val="3"/>
    </font>
    <font>
      <b/>
      <sz val="10"/>
      <color indexed="8"/>
      <name val="HG丸ｺﾞｼｯｸM-PRO"/>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HG丸ｺﾞｼｯｸM-PRO"/>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0"/>
      <color rgb="FFFF0000"/>
      <name val="HG丸ｺﾞｼｯｸM-PRO"/>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thin"/>
      <top style="thin"/>
      <bottom style="thin"/>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style="medium"/>
      <top style="medium"/>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color indexed="63"/>
      </right>
      <top style="mediumDashed"/>
      <bottom>
        <color indexed="63"/>
      </bottom>
    </border>
    <border>
      <left>
        <color indexed="63"/>
      </left>
      <right style="mediumDashed"/>
      <top>
        <color indexed="63"/>
      </top>
      <bottom>
        <color indexed="63"/>
      </bottom>
    </border>
    <border>
      <left style="mediumDashed"/>
      <right>
        <color indexed="63"/>
      </right>
      <top>
        <color indexed="63"/>
      </top>
      <bottom>
        <color indexed="63"/>
      </bottom>
    </border>
    <border>
      <left>
        <color indexed="63"/>
      </left>
      <right style="double"/>
      <top style="double"/>
      <bottom>
        <color indexed="63"/>
      </bottom>
    </border>
    <border>
      <left style="medium"/>
      <right>
        <color indexed="63"/>
      </right>
      <top>
        <color indexed="63"/>
      </top>
      <bottom style="medium"/>
    </border>
    <border>
      <left>
        <color indexed="63"/>
      </left>
      <right>
        <color indexed="63"/>
      </right>
      <top>
        <color indexed="63"/>
      </top>
      <bottom style="mediumDashed"/>
    </border>
    <border>
      <left>
        <color indexed="63"/>
      </left>
      <right style="mediumDashed"/>
      <top>
        <color indexed="63"/>
      </top>
      <bottom style="mediumDashed"/>
    </border>
    <border>
      <left>
        <color indexed="63"/>
      </left>
      <right style="double"/>
      <top>
        <color indexed="63"/>
      </top>
      <bottom style="double"/>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color indexed="63"/>
      </right>
      <top style="thin"/>
      <bottom>
        <color indexed="63"/>
      </bottom>
    </border>
    <border>
      <left style="medium"/>
      <right>
        <color indexed="63"/>
      </right>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style="thin"/>
      <top style="medium"/>
      <bottom>
        <color indexed="63"/>
      </bottom>
    </border>
    <border>
      <left style="double"/>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double"/>
      <top style="double"/>
      <bottom style="double"/>
    </border>
    <border>
      <left>
        <color indexed="63"/>
      </left>
      <right>
        <color indexed="63"/>
      </right>
      <top style="double"/>
      <bottom style="medium"/>
    </border>
    <border>
      <left>
        <color indexed="63"/>
      </left>
      <right style="medium"/>
      <top>
        <color indexed="63"/>
      </top>
      <bottom style="thin"/>
    </border>
    <border>
      <left style="medium"/>
      <right>
        <color indexed="63"/>
      </right>
      <top>
        <color indexed="63"/>
      </top>
      <bottom style="thin"/>
    </border>
    <border>
      <left>
        <color indexed="63"/>
      </left>
      <right>
        <color indexed="63"/>
      </right>
      <top style="double"/>
      <bottom style="thin"/>
    </border>
    <border>
      <left style="double"/>
      <right style="double"/>
      <top style="thin"/>
      <bottom style="medium"/>
    </border>
    <border>
      <left style="double"/>
      <right style="double"/>
      <top style="double"/>
      <bottom style="thin"/>
    </border>
    <border>
      <left style="thin"/>
      <right>
        <color indexed="63"/>
      </right>
      <top style="thin"/>
      <bottom style="thin"/>
    </border>
    <border>
      <left style="thin"/>
      <right>
        <color indexed="63"/>
      </right>
      <top>
        <color indexed="63"/>
      </top>
      <bottom>
        <color indexed="63"/>
      </bottom>
    </border>
    <border>
      <left style="double"/>
      <right style="double"/>
      <top style="medium"/>
      <bottom style="double"/>
    </border>
    <border>
      <left style="thin"/>
      <right>
        <color indexed="63"/>
      </right>
      <top>
        <color indexed="63"/>
      </top>
      <bottom style="medium"/>
    </border>
    <border>
      <left style="double"/>
      <right style="double"/>
      <top>
        <color indexed="63"/>
      </top>
      <bottom style="double"/>
    </border>
    <border>
      <left style="double"/>
      <right>
        <color indexed="63"/>
      </right>
      <top style="double"/>
      <bottom style="double"/>
    </border>
    <border>
      <left>
        <color indexed="63"/>
      </left>
      <right style="double"/>
      <top style="double"/>
      <bottom style="double"/>
    </border>
    <border>
      <left style="mediumDashed"/>
      <right>
        <color indexed="63"/>
      </right>
      <top>
        <color indexed="63"/>
      </top>
      <bottom style="mediumDashed"/>
    </border>
    <border>
      <left style="double"/>
      <right>
        <color indexed="63"/>
      </right>
      <top>
        <color indexed="63"/>
      </top>
      <bottom style="double"/>
    </border>
    <border>
      <left>
        <color indexed="63"/>
      </left>
      <right style="thin"/>
      <top>
        <color indexed="63"/>
      </top>
      <bottom style="medium"/>
    </border>
    <border>
      <left style="thin"/>
      <right>
        <color indexed="63"/>
      </right>
      <top style="medium"/>
      <bottom style="thin"/>
    </border>
    <border>
      <left>
        <color indexed="63"/>
      </left>
      <right style="double"/>
      <top style="medium"/>
      <bottom>
        <color indexed="63"/>
      </bottom>
    </border>
    <border>
      <left>
        <color indexed="63"/>
      </left>
      <right style="double"/>
      <top>
        <color indexed="63"/>
      </top>
      <bottom style="thin"/>
    </border>
    <border>
      <left style="double"/>
      <right style="double"/>
      <top style="double"/>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thin"/>
      <right style="thin"/>
      <top style="thin"/>
      <bottom>
        <color indexed="63"/>
      </bottom>
    </border>
    <border>
      <left style="medium"/>
      <right style="thin"/>
      <top style="medium"/>
      <bottom style="thin"/>
    </border>
    <border>
      <left style="medium"/>
      <right style="thin"/>
      <top style="thin"/>
      <bottom style="medium"/>
    </border>
    <border>
      <left style="thin"/>
      <right style="thin"/>
      <top style="thin"/>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thin"/>
      <bottom style="medium"/>
    </border>
    <border>
      <left>
        <color indexed="63"/>
      </left>
      <right>
        <color indexed="63"/>
      </right>
      <top style="double"/>
      <bottom style="double"/>
    </border>
    <border>
      <left style="mediumDashed"/>
      <right>
        <color indexed="63"/>
      </right>
      <top style="mediumDashed"/>
      <bottom>
        <color indexed="63"/>
      </bottom>
    </border>
    <border>
      <left style="double"/>
      <right>
        <color indexed="63"/>
      </right>
      <top style="double"/>
      <bottom>
        <color indexed="63"/>
      </bottom>
    </border>
    <border>
      <left>
        <color indexed="63"/>
      </left>
      <right>
        <color indexed="63"/>
      </right>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33" fillId="0" borderId="0" applyNumberFormat="0" applyFill="0" applyBorder="0" applyAlignment="0" applyProtection="0"/>
    <xf numFmtId="0" fontId="17"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19"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305">
    <xf numFmtId="0" fontId="0" fillId="0" borderId="0" xfId="0"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9"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5"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Alignment="1">
      <alignment horizontal="center" vertical="center"/>
    </xf>
    <xf numFmtId="0" fontId="5" fillId="0" borderId="13" xfId="0" applyFont="1" applyFill="1" applyBorder="1" applyAlignment="1">
      <alignment vertical="center"/>
    </xf>
    <xf numFmtId="0" fontId="5" fillId="0" borderId="0" xfId="0" applyFont="1" applyFill="1" applyBorder="1" applyAlignment="1">
      <alignment horizontal="left" vertical="center"/>
    </xf>
    <xf numFmtId="0" fontId="9" fillId="0" borderId="18"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vertical="center"/>
    </xf>
    <xf numFmtId="0" fontId="9" fillId="0" borderId="0" xfId="0" applyFont="1" applyAlignment="1">
      <alignment vertical="center"/>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3" xfId="0" applyFont="1" applyFill="1" applyBorder="1" applyAlignment="1">
      <alignment horizontal="center" vertical="center"/>
    </xf>
    <xf numFmtId="0" fontId="9" fillId="0" borderId="0" xfId="0" applyFont="1" applyAlignment="1">
      <alignment/>
    </xf>
    <xf numFmtId="0" fontId="9" fillId="0" borderId="0" xfId="0" applyFont="1" applyBorder="1" applyAlignment="1">
      <alignment vertical="center"/>
    </xf>
    <xf numFmtId="0" fontId="9" fillId="0" borderId="0" xfId="0" applyFont="1" applyFill="1" applyBorder="1" applyAlignment="1">
      <alignment horizontal="left" vertical="center"/>
    </xf>
    <xf numFmtId="0" fontId="9" fillId="0" borderId="0" xfId="0" applyFont="1" applyAlignment="1">
      <alignment horizontal="left"/>
    </xf>
    <xf numFmtId="0" fontId="9" fillId="0" borderId="0" xfId="0" applyFont="1" applyAlignment="1">
      <alignment vertical="center" wrapText="1"/>
    </xf>
    <xf numFmtId="0" fontId="4" fillId="0" borderId="11" xfId="0" applyFont="1" applyFill="1" applyBorder="1" applyAlignment="1">
      <alignment horizontal="center" vertical="center" wrapText="1"/>
    </xf>
    <xf numFmtId="0" fontId="9" fillId="0" borderId="24" xfId="0" applyFont="1" applyFill="1" applyBorder="1" applyAlignment="1">
      <alignment vertical="center"/>
    </xf>
    <xf numFmtId="0" fontId="9" fillId="0" borderId="25" xfId="0" applyFont="1" applyFill="1" applyBorder="1" applyAlignment="1">
      <alignment vertical="center"/>
    </xf>
    <xf numFmtId="0" fontId="9" fillId="0" borderId="13" xfId="0" applyFont="1" applyFill="1" applyBorder="1" applyAlignment="1">
      <alignment vertical="center"/>
    </xf>
    <xf numFmtId="0" fontId="9" fillId="0" borderId="18" xfId="0" applyFont="1" applyFill="1" applyBorder="1" applyAlignment="1">
      <alignment vertical="center"/>
    </xf>
    <xf numFmtId="0" fontId="9" fillId="0" borderId="26" xfId="0" applyFont="1" applyFill="1" applyBorder="1" applyAlignment="1">
      <alignment horizontal="left" vertical="center"/>
    </xf>
    <xf numFmtId="0" fontId="9" fillId="0" borderId="22" xfId="0" applyFont="1" applyFill="1" applyBorder="1" applyAlignment="1">
      <alignment vertical="center"/>
    </xf>
    <xf numFmtId="0" fontId="9" fillId="0" borderId="27" xfId="0" applyFont="1" applyFill="1" applyBorder="1" applyAlignment="1">
      <alignment vertical="center"/>
    </xf>
    <xf numFmtId="0" fontId="9" fillId="0" borderId="12" xfId="0" applyFont="1" applyFill="1" applyBorder="1" applyAlignment="1">
      <alignment vertical="center"/>
    </xf>
    <xf numFmtId="0" fontId="9" fillId="0" borderId="19" xfId="0" applyFont="1" applyFill="1" applyBorder="1" applyAlignment="1">
      <alignment vertical="center"/>
    </xf>
    <xf numFmtId="0" fontId="9" fillId="0" borderId="11" xfId="0" applyFont="1" applyFill="1" applyBorder="1" applyAlignment="1">
      <alignment vertical="center"/>
    </xf>
    <xf numFmtId="0" fontId="9" fillId="0" borderId="21" xfId="0" applyFont="1" applyFill="1" applyBorder="1" applyAlignment="1">
      <alignment vertical="center"/>
    </xf>
    <xf numFmtId="0" fontId="9" fillId="0" borderId="0" xfId="0" applyFont="1" applyFill="1" applyAlignment="1">
      <alignment vertical="center"/>
    </xf>
    <xf numFmtId="0" fontId="9" fillId="0" borderId="14" xfId="0" applyFont="1" applyFill="1" applyBorder="1" applyAlignment="1">
      <alignment vertical="center"/>
    </xf>
    <xf numFmtId="0" fontId="9" fillId="0" borderId="28" xfId="0" applyFont="1" applyFill="1" applyBorder="1" applyAlignment="1">
      <alignment vertical="center"/>
    </xf>
    <xf numFmtId="0" fontId="9" fillId="0" borderId="0" xfId="0" applyFont="1" applyFill="1" applyBorder="1" applyAlignment="1">
      <alignment vertical="center"/>
    </xf>
    <xf numFmtId="0" fontId="9" fillId="0" borderId="13" xfId="0" applyFont="1" applyFill="1" applyBorder="1" applyAlignment="1">
      <alignment horizontal="right" vertical="center"/>
    </xf>
    <xf numFmtId="0" fontId="9" fillId="0" borderId="14" xfId="0" applyFont="1" applyFill="1" applyBorder="1" applyAlignment="1">
      <alignment horizontal="right" vertical="center"/>
    </xf>
    <xf numFmtId="0" fontId="9" fillId="0" borderId="0" xfId="0" applyFont="1" applyFill="1" applyBorder="1" applyAlignment="1">
      <alignment horizontal="right" vertical="center"/>
    </xf>
    <xf numFmtId="0" fontId="9" fillId="0" borderId="29" xfId="0" applyFont="1" applyFill="1" applyBorder="1" applyAlignment="1">
      <alignment horizontal="right" vertical="center"/>
    </xf>
    <xf numFmtId="0" fontId="9" fillId="0" borderId="28" xfId="0" applyFont="1" applyFill="1" applyBorder="1" applyAlignment="1">
      <alignment horizontal="right" vertical="center"/>
    </xf>
    <xf numFmtId="0" fontId="9" fillId="0" borderId="0" xfId="0" applyFont="1" applyFill="1" applyBorder="1" applyAlignment="1">
      <alignment vertical="center" wrapText="1"/>
    </xf>
    <xf numFmtId="0" fontId="9" fillId="0" borderId="23" xfId="0" applyFont="1" applyFill="1" applyBorder="1" applyAlignment="1">
      <alignment horizontal="right" vertical="center"/>
    </xf>
    <xf numFmtId="0" fontId="9" fillId="0" borderId="23" xfId="0" applyFont="1" applyFill="1" applyBorder="1" applyAlignment="1">
      <alignment horizontal="left" vertical="center"/>
    </xf>
    <xf numFmtId="0" fontId="9" fillId="0" borderId="30" xfId="0" applyFont="1" applyFill="1" applyBorder="1" applyAlignment="1">
      <alignment horizontal="righ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33" xfId="0" applyFont="1" applyFill="1" applyBorder="1" applyAlignment="1">
      <alignment vertical="center"/>
    </xf>
    <xf numFmtId="0" fontId="9" fillId="0" borderId="34" xfId="0" applyFont="1" applyFill="1" applyBorder="1" applyAlignment="1">
      <alignment vertical="center"/>
    </xf>
    <xf numFmtId="0" fontId="9" fillId="0" borderId="35" xfId="0" applyFont="1" applyFill="1" applyBorder="1" applyAlignment="1">
      <alignment vertical="center"/>
    </xf>
    <xf numFmtId="0" fontId="9" fillId="0" borderId="36" xfId="0" applyFont="1" applyFill="1" applyBorder="1" applyAlignment="1">
      <alignment vertical="center"/>
    </xf>
    <xf numFmtId="0" fontId="9" fillId="0" borderId="37" xfId="0" applyFont="1" applyFill="1" applyBorder="1" applyAlignment="1">
      <alignment vertical="center"/>
    </xf>
    <xf numFmtId="0" fontId="9" fillId="0" borderId="30" xfId="0" applyFont="1" applyFill="1" applyBorder="1" applyAlignment="1">
      <alignment vertical="center"/>
    </xf>
    <xf numFmtId="0" fontId="9" fillId="0" borderId="38" xfId="0" applyFont="1" applyFill="1" applyBorder="1" applyAlignment="1">
      <alignment vertical="center"/>
    </xf>
    <xf numFmtId="0" fontId="9" fillId="0" borderId="12" xfId="0" applyFont="1" applyFill="1" applyBorder="1" applyAlignment="1">
      <alignment horizontal="center" vertical="top"/>
    </xf>
    <xf numFmtId="0" fontId="9" fillId="0" borderId="16" xfId="0" applyFont="1" applyFill="1" applyBorder="1" applyAlignment="1">
      <alignment horizontal="center" vertical="top"/>
    </xf>
    <xf numFmtId="0" fontId="9" fillId="0" borderId="11" xfId="0" applyFont="1" applyFill="1" applyBorder="1" applyAlignment="1">
      <alignment horizontal="center" vertical="top"/>
    </xf>
    <xf numFmtId="0" fontId="9" fillId="0" borderId="39" xfId="0" applyFont="1" applyFill="1" applyBorder="1" applyAlignment="1">
      <alignment horizontal="center" vertical="top"/>
    </xf>
    <xf numFmtId="0" fontId="9" fillId="0" borderId="40" xfId="0" applyFont="1" applyFill="1" applyBorder="1" applyAlignment="1">
      <alignment horizontal="center" vertical="top"/>
    </xf>
    <xf numFmtId="0" fontId="9" fillId="0" borderId="41" xfId="0" applyFont="1" applyFill="1" applyBorder="1" applyAlignment="1">
      <alignment horizontal="center" vertical="top"/>
    </xf>
    <xf numFmtId="0" fontId="8" fillId="0" borderId="13" xfId="0" applyFont="1" applyFill="1" applyBorder="1" applyAlignment="1">
      <alignment vertical="center"/>
    </xf>
    <xf numFmtId="0" fontId="4" fillId="0" borderId="42" xfId="0" applyFont="1" applyFill="1" applyBorder="1" applyAlignment="1">
      <alignment horizontal="center" vertical="center" wrapText="1"/>
    </xf>
    <xf numFmtId="0" fontId="9"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9" fillId="0" borderId="17" xfId="0" applyFont="1" applyFill="1" applyBorder="1" applyAlignment="1">
      <alignment horizontal="center" vertical="top"/>
    </xf>
    <xf numFmtId="0" fontId="8" fillId="0" borderId="18" xfId="0" applyFont="1" applyFill="1" applyBorder="1" applyAlignment="1">
      <alignment horizontal="center" vertical="center"/>
    </xf>
    <xf numFmtId="0" fontId="5" fillId="0" borderId="18" xfId="0" applyFont="1" applyFill="1" applyBorder="1" applyAlignment="1">
      <alignment horizontal="center" vertical="center"/>
    </xf>
    <xf numFmtId="0" fontId="9" fillId="0" borderId="18" xfId="0" applyFont="1" applyFill="1" applyBorder="1" applyAlignment="1">
      <alignment horizontal="center" vertical="top"/>
    </xf>
    <xf numFmtId="0" fontId="9" fillId="0" borderId="13" xfId="0" applyFont="1" applyFill="1" applyBorder="1" applyAlignment="1">
      <alignment horizontal="left"/>
    </xf>
    <xf numFmtId="0" fontId="5" fillId="0" borderId="43" xfId="0" applyFont="1" applyFill="1" applyBorder="1" applyAlignment="1">
      <alignment horizontal="left"/>
    </xf>
    <xf numFmtId="0" fontId="7" fillId="0" borderId="13" xfId="0" applyFont="1" applyFill="1" applyBorder="1" applyAlignment="1">
      <alignment vertical="center"/>
    </xf>
    <xf numFmtId="0" fontId="5" fillId="0" borderId="43" xfId="0" applyFont="1" applyFill="1" applyBorder="1" applyAlignment="1">
      <alignment horizontal="left" vertical="top"/>
    </xf>
    <xf numFmtId="0" fontId="5" fillId="0" borderId="13" xfId="0" applyFont="1" applyFill="1" applyBorder="1" applyAlignment="1">
      <alignment vertical="top" wrapText="1"/>
    </xf>
    <xf numFmtId="0" fontId="5" fillId="0" borderId="14" xfId="0" applyFont="1" applyFill="1" applyBorder="1" applyAlignment="1">
      <alignment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5" fillId="0" borderId="28" xfId="0" applyFont="1" applyFill="1" applyBorder="1" applyAlignment="1">
      <alignment horizontal="left" vertical="top"/>
    </xf>
    <xf numFmtId="0" fontId="5" fillId="0" borderId="0" xfId="0" applyFont="1" applyFill="1" applyBorder="1" applyAlignment="1">
      <alignment vertical="top"/>
    </xf>
    <xf numFmtId="0" fontId="5" fillId="0" borderId="29" xfId="0" applyFont="1" applyFill="1" applyBorder="1" applyAlignment="1">
      <alignment vertical="center"/>
    </xf>
    <xf numFmtId="0" fontId="7" fillId="0" borderId="0" xfId="0" applyFont="1" applyFill="1" applyBorder="1" applyAlignment="1">
      <alignment vertical="top" wrapText="1"/>
    </xf>
    <xf numFmtId="0" fontId="5" fillId="0" borderId="28" xfId="0" applyFont="1" applyFill="1" applyBorder="1" applyAlignment="1">
      <alignment horizontal="center" vertical="center"/>
    </xf>
    <xf numFmtId="0" fontId="9" fillId="0" borderId="28" xfId="0" applyFont="1" applyFill="1" applyBorder="1" applyAlignment="1">
      <alignment horizontal="left" vertical="center"/>
    </xf>
    <xf numFmtId="0" fontId="5" fillId="0" borderId="28" xfId="0" applyFont="1" applyFill="1" applyBorder="1" applyAlignment="1">
      <alignment horizontal="left"/>
    </xf>
    <xf numFmtId="0" fontId="5" fillId="0" borderId="28" xfId="0" applyFont="1" applyFill="1" applyBorder="1" applyAlignment="1">
      <alignment horizontal="center" vertical="center" wrapText="1"/>
    </xf>
    <xf numFmtId="0" fontId="5" fillId="0" borderId="28" xfId="0" applyFont="1" applyFill="1" applyBorder="1" applyAlignment="1">
      <alignment vertical="center"/>
    </xf>
    <xf numFmtId="0" fontId="9" fillId="0" borderId="23" xfId="0" applyFont="1" applyFill="1" applyBorder="1" applyAlignment="1">
      <alignment horizontal="center" vertical="center"/>
    </xf>
    <xf numFmtId="0" fontId="5" fillId="0" borderId="35" xfId="0" applyFont="1" applyFill="1" applyBorder="1" applyAlignment="1">
      <alignment horizontal="center" vertical="center"/>
    </xf>
    <xf numFmtId="0" fontId="7" fillId="0" borderId="23" xfId="0" applyFont="1" applyFill="1" applyBorder="1" applyAlignment="1">
      <alignment vertical="top" wrapText="1"/>
    </xf>
    <xf numFmtId="0" fontId="5" fillId="0" borderId="23" xfId="0" applyFont="1" applyFill="1" applyBorder="1" applyAlignment="1">
      <alignment vertical="center"/>
    </xf>
    <xf numFmtId="0" fontId="7" fillId="0" borderId="23" xfId="0" applyFont="1" applyFill="1" applyBorder="1" applyAlignment="1">
      <alignment vertical="center"/>
    </xf>
    <xf numFmtId="0" fontId="5" fillId="0" borderId="35" xfId="0" applyFont="1" applyFill="1" applyBorder="1" applyAlignment="1">
      <alignment vertical="center"/>
    </xf>
    <xf numFmtId="0" fontId="5" fillId="0" borderId="23" xfId="0" applyFont="1" applyFill="1" applyBorder="1" applyAlignment="1">
      <alignment vertical="top"/>
    </xf>
    <xf numFmtId="0" fontId="5" fillId="0" borderId="44" xfId="0" applyFont="1" applyFill="1" applyBorder="1" applyAlignment="1">
      <alignment vertical="center"/>
    </xf>
    <xf numFmtId="0" fontId="9" fillId="0" borderId="45" xfId="0" applyFont="1" applyFill="1" applyBorder="1" applyAlignment="1">
      <alignment vertical="center"/>
    </xf>
    <xf numFmtId="0" fontId="9" fillId="0" borderId="46" xfId="0" applyFont="1" applyFill="1" applyBorder="1" applyAlignment="1">
      <alignment vertical="center"/>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8" xfId="0" applyFont="1" applyFill="1" applyBorder="1" applyAlignment="1">
      <alignment vertical="center"/>
    </xf>
    <xf numFmtId="0" fontId="9" fillId="0" borderId="49" xfId="0" applyFont="1" applyFill="1" applyBorder="1" applyAlignment="1">
      <alignment horizontal="left" vertical="center"/>
    </xf>
    <xf numFmtId="0" fontId="9" fillId="0" borderId="12" xfId="0" applyFont="1" applyFill="1" applyBorder="1" applyAlignment="1">
      <alignment horizontal="left" vertical="center"/>
    </xf>
    <xf numFmtId="0" fontId="9" fillId="0" borderId="16" xfId="0" applyFont="1" applyFill="1" applyBorder="1" applyAlignment="1">
      <alignment horizontal="left" vertical="center"/>
    </xf>
    <xf numFmtId="0" fontId="9" fillId="0" borderId="0" xfId="0" applyFont="1" applyAlignment="1">
      <alignment horizontal="right" vertical="center"/>
    </xf>
    <xf numFmtId="0" fontId="8" fillId="0" borderId="18"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2" fontId="12" fillId="0" borderId="50" xfId="0" applyNumberFormat="1" applyFont="1" applyFill="1" applyBorder="1" applyAlignment="1" applyProtection="1">
      <alignment horizontal="center" vertical="center"/>
      <protection locked="0"/>
    </xf>
    <xf numFmtId="0" fontId="12" fillId="0" borderId="50" xfId="0" applyFont="1" applyFill="1" applyBorder="1" applyAlignment="1" applyProtection="1">
      <alignment horizontal="center" vertical="center"/>
      <protection locked="0"/>
    </xf>
    <xf numFmtId="0" fontId="8" fillId="0" borderId="51" xfId="0" applyFont="1" applyFill="1" applyBorder="1" applyAlignment="1">
      <alignment horizontal="center" vertical="center"/>
    </xf>
    <xf numFmtId="0" fontId="9" fillId="0" borderId="36" xfId="0" applyFont="1" applyFill="1" applyBorder="1" applyAlignment="1">
      <alignment horizontal="right" vertical="center"/>
    </xf>
    <xf numFmtId="206" fontId="8" fillId="0" borderId="23" xfId="0" applyNumberFormat="1" applyFont="1" applyFill="1" applyBorder="1" applyAlignment="1">
      <alignment vertical="center" shrinkToFit="1"/>
    </xf>
    <xf numFmtId="208" fontId="8" fillId="0" borderId="26" xfId="0" applyNumberFormat="1" applyFont="1" applyFill="1" applyBorder="1" applyAlignment="1">
      <alignment horizontal="center" vertical="center"/>
    </xf>
    <xf numFmtId="208" fontId="8" fillId="0" borderId="20" xfId="0" applyNumberFormat="1" applyFont="1" applyFill="1" applyBorder="1" applyAlignment="1">
      <alignment horizontal="center" vertical="center"/>
    </xf>
    <xf numFmtId="208" fontId="8" fillId="0" borderId="21" xfId="0" applyNumberFormat="1" applyFont="1" applyFill="1" applyBorder="1" applyAlignment="1">
      <alignment horizontal="center" vertical="center"/>
    </xf>
    <xf numFmtId="208" fontId="8" fillId="0" borderId="52" xfId="0" applyNumberFormat="1" applyFont="1" applyFill="1" applyBorder="1" applyAlignment="1">
      <alignment horizontal="center" vertical="center"/>
    </xf>
    <xf numFmtId="206" fontId="8" fillId="0" borderId="0" xfId="0" applyNumberFormat="1" applyFont="1" applyFill="1" applyBorder="1" applyAlignment="1">
      <alignment vertical="center" shrinkToFit="1"/>
    </xf>
    <xf numFmtId="206" fontId="8" fillId="0" borderId="0" xfId="0" applyNumberFormat="1" applyFont="1" applyFill="1" applyAlignment="1">
      <alignment vertical="center"/>
    </xf>
    <xf numFmtId="0" fontId="9" fillId="0" borderId="14" xfId="0" applyFont="1" applyFill="1" applyBorder="1" applyAlignment="1">
      <alignment horizontal="center" vertical="center"/>
    </xf>
    <xf numFmtId="0" fontId="8" fillId="0" borderId="39" xfId="0" applyFont="1" applyFill="1" applyBorder="1" applyAlignment="1">
      <alignment horizontal="center" vertical="center"/>
    </xf>
    <xf numFmtId="0" fontId="9" fillId="0" borderId="43" xfId="0" applyFont="1" applyFill="1" applyBorder="1" applyAlignment="1">
      <alignment vertical="center"/>
    </xf>
    <xf numFmtId="0" fontId="9" fillId="0" borderId="43" xfId="0" applyFont="1" applyFill="1" applyBorder="1" applyAlignment="1">
      <alignment vertical="top"/>
    </xf>
    <xf numFmtId="0" fontId="9" fillId="0" borderId="53" xfId="0" applyFont="1" applyFill="1" applyBorder="1" applyAlignment="1">
      <alignment horizontal="center" vertical="top" textRotation="255"/>
    </xf>
    <xf numFmtId="195" fontId="8" fillId="0" borderId="17" xfId="0" applyNumberFormat="1" applyFont="1" applyFill="1" applyBorder="1" applyAlignment="1">
      <alignment horizontal="center" vertical="top"/>
    </xf>
    <xf numFmtId="0" fontId="5" fillId="0" borderId="17" xfId="0" applyFont="1" applyFill="1" applyBorder="1" applyAlignment="1">
      <alignment horizontal="center" vertical="top"/>
    </xf>
    <xf numFmtId="0" fontId="8" fillId="0" borderId="17" xfId="0" applyFont="1" applyFill="1" applyBorder="1" applyAlignment="1">
      <alignment horizontal="center" vertical="top"/>
    </xf>
    <xf numFmtId="0" fontId="9" fillId="0" borderId="52" xfId="0" applyFont="1" applyFill="1" applyBorder="1" applyAlignment="1">
      <alignment horizontal="center" vertical="top"/>
    </xf>
    <xf numFmtId="0" fontId="8" fillId="0" borderId="28" xfId="0" applyFont="1" applyFill="1" applyBorder="1" applyAlignment="1">
      <alignment horizontal="center" vertical="top"/>
    </xf>
    <xf numFmtId="0" fontId="8" fillId="0" borderId="29" xfId="0" applyFont="1" applyFill="1" applyBorder="1" applyAlignment="1">
      <alignment horizontal="center" vertical="top"/>
    </xf>
    <xf numFmtId="0" fontId="14" fillId="0" borderId="12" xfId="0" applyFont="1" applyFill="1" applyBorder="1" applyAlignment="1">
      <alignment horizontal="center" vertical="center"/>
    </xf>
    <xf numFmtId="0" fontId="13" fillId="0" borderId="54" xfId="0" applyFont="1" applyFill="1" applyBorder="1" applyAlignment="1">
      <alignment horizontal="center" vertical="center"/>
    </xf>
    <xf numFmtId="2" fontId="12" fillId="0" borderId="55" xfId="0" applyNumberFormat="1" applyFont="1" applyFill="1" applyBorder="1" applyAlignment="1" applyProtection="1">
      <alignment horizontal="center" vertical="center"/>
      <protection locked="0"/>
    </xf>
    <xf numFmtId="2" fontId="12" fillId="0" borderId="56" xfId="0" applyNumberFormat="1" applyFont="1" applyFill="1" applyBorder="1" applyAlignment="1" applyProtection="1">
      <alignment horizontal="center" vertical="center"/>
      <protection locked="0"/>
    </xf>
    <xf numFmtId="208" fontId="8" fillId="0" borderId="19" xfId="0" applyNumberFormat="1" applyFont="1" applyFill="1" applyBorder="1" applyAlignment="1">
      <alignment horizontal="center" vertical="center"/>
    </xf>
    <xf numFmtId="195" fontId="8" fillId="0" borderId="57" xfId="0" applyNumberFormat="1" applyFont="1" applyFill="1" applyBorder="1" applyAlignment="1">
      <alignment horizontal="center" vertical="center"/>
    </xf>
    <xf numFmtId="195" fontId="8" fillId="0" borderId="42" xfId="0" applyNumberFormat="1" applyFont="1" applyFill="1" applyBorder="1" applyAlignment="1">
      <alignment horizontal="center" vertical="center"/>
    </xf>
    <xf numFmtId="208" fontId="12" fillId="0" borderId="50" xfId="0" applyNumberFormat="1" applyFont="1" applyFill="1" applyBorder="1" applyAlignment="1" applyProtection="1">
      <alignment horizontal="center" vertical="center" shrinkToFit="1"/>
      <protection locked="0"/>
    </xf>
    <xf numFmtId="208" fontId="8" fillId="0" borderId="58" xfId="0" applyNumberFormat="1" applyFont="1" applyFill="1" applyBorder="1" applyAlignment="1">
      <alignment horizontal="center" vertical="center" shrinkToFit="1"/>
    </xf>
    <xf numFmtId="208" fontId="12" fillId="0" borderId="59" xfId="0" applyNumberFormat="1" applyFont="1" applyFill="1" applyBorder="1" applyAlignment="1" applyProtection="1">
      <alignment horizontal="center" vertical="center" shrinkToFit="1"/>
      <protection locked="0"/>
    </xf>
    <xf numFmtId="208" fontId="8" fillId="0" borderId="60" xfId="0" applyNumberFormat="1" applyFont="1" applyFill="1" applyBorder="1" applyAlignment="1">
      <alignment horizontal="center" vertical="center" shrinkToFit="1"/>
    </xf>
    <xf numFmtId="208" fontId="12" fillId="0" borderId="61" xfId="0" applyNumberFormat="1" applyFont="1" applyFill="1" applyBorder="1" applyAlignment="1" applyProtection="1">
      <alignment horizontal="center" vertical="center" shrinkToFit="1"/>
      <protection locked="0"/>
    </xf>
    <xf numFmtId="195" fontId="8" fillId="0" borderId="12" xfId="0" applyNumberFormat="1" applyFont="1" applyFill="1" applyBorder="1" applyAlignment="1">
      <alignment horizontal="center" vertical="center"/>
    </xf>
    <xf numFmtId="0" fontId="9" fillId="0" borderId="0" xfId="0" applyFont="1" applyAlignment="1">
      <alignment horizontal="left" vertical="center"/>
    </xf>
    <xf numFmtId="206" fontId="8" fillId="0" borderId="12" xfId="0" applyNumberFormat="1" applyFont="1" applyFill="1" applyBorder="1" applyAlignment="1">
      <alignment horizontal="center" vertical="center"/>
    </xf>
    <xf numFmtId="0" fontId="11" fillId="0" borderId="62" xfId="0" applyFont="1" applyFill="1" applyBorder="1" applyAlignment="1">
      <alignment horizontal="center" vertical="center"/>
    </xf>
    <xf numFmtId="0" fontId="11" fillId="0" borderId="6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vertical="center"/>
    </xf>
    <xf numFmtId="0" fontId="9" fillId="0" borderId="43"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9" fillId="0" borderId="28" xfId="0" applyFont="1" applyFill="1" applyBorder="1" applyAlignment="1">
      <alignment horizontal="center" wrapText="1"/>
    </xf>
    <xf numFmtId="0" fontId="9" fillId="0" borderId="0" xfId="0" applyFont="1" applyFill="1" applyBorder="1" applyAlignment="1">
      <alignment horizontal="center" wrapText="1"/>
    </xf>
    <xf numFmtId="0" fontId="5" fillId="0" borderId="0" xfId="0" applyFont="1" applyFill="1" applyBorder="1" applyAlignment="1">
      <alignment horizontal="center" vertical="center"/>
    </xf>
    <xf numFmtId="0" fontId="9" fillId="0" borderId="2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7" fillId="0" borderId="11" xfId="0" applyFont="1" applyFill="1" applyBorder="1" applyAlignment="1">
      <alignment horizontal="center" vertical="center"/>
    </xf>
    <xf numFmtId="0" fontId="5" fillId="0" borderId="21" xfId="0" applyFont="1" applyFill="1" applyBorder="1" applyAlignment="1">
      <alignment horizontal="center" vertical="center"/>
    </xf>
    <xf numFmtId="0" fontId="7" fillId="0" borderId="41"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6" xfId="0" applyFont="1" applyFill="1" applyBorder="1" applyAlignment="1">
      <alignment vertical="center"/>
    </xf>
    <xf numFmtId="0" fontId="9" fillId="0" borderId="23" xfId="0" applyFont="1" applyFill="1" applyBorder="1" applyAlignment="1">
      <alignment vertical="center"/>
    </xf>
    <xf numFmtId="0" fontId="9" fillId="0" borderId="66" xfId="0" applyFont="1" applyFill="1" applyBorder="1" applyAlignment="1">
      <alignment vertical="center"/>
    </xf>
    <xf numFmtId="0" fontId="9" fillId="0" borderId="6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69" xfId="0" applyFont="1" applyFill="1" applyBorder="1" applyAlignment="1">
      <alignment horizontal="center" vertical="center"/>
    </xf>
    <xf numFmtId="195" fontId="12" fillId="0" borderId="70" xfId="0" applyNumberFormat="1" applyFont="1" applyFill="1" applyBorder="1" applyAlignment="1" applyProtection="1">
      <alignment horizontal="center" vertical="center"/>
      <protection locked="0"/>
    </xf>
    <xf numFmtId="195" fontId="12" fillId="0" borderId="61" xfId="0" applyNumberFormat="1" applyFont="1" applyFill="1" applyBorder="1" applyAlignment="1" applyProtection="1">
      <alignment horizontal="center" vertical="center"/>
      <protection locked="0"/>
    </xf>
    <xf numFmtId="0" fontId="8" fillId="0" borderId="13" xfId="0" applyFont="1" applyFill="1" applyBorder="1" applyAlignment="1">
      <alignment horizontal="center" vertical="center"/>
    </xf>
    <xf numFmtId="0" fontId="8" fillId="0" borderId="17" xfId="0" applyFont="1" applyFill="1" applyBorder="1" applyAlignment="1">
      <alignment horizontal="center" vertical="center"/>
    </xf>
    <xf numFmtId="0" fontId="13" fillId="0" borderId="70" xfId="0" applyFont="1" applyFill="1" applyBorder="1" applyAlignment="1" applyProtection="1">
      <alignment horizontal="center" vertical="center"/>
      <protection locked="0"/>
    </xf>
    <xf numFmtId="0" fontId="13" fillId="0" borderId="61" xfId="0" applyFont="1" applyFill="1" applyBorder="1" applyAlignment="1" applyProtection="1">
      <alignment horizontal="center" vertical="center"/>
      <protection locked="0"/>
    </xf>
    <xf numFmtId="0" fontId="14" fillId="0" borderId="13" xfId="0" applyFont="1" applyFill="1" applyBorder="1" applyAlignment="1">
      <alignment horizontal="center" vertical="center"/>
    </xf>
    <xf numFmtId="0" fontId="14"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9" fillId="0" borderId="13" xfId="0" applyFont="1" applyFill="1" applyBorder="1" applyAlignment="1">
      <alignment horizontal="center" vertical="top"/>
    </xf>
    <xf numFmtId="0" fontId="9" fillId="0" borderId="17" xfId="0" applyFont="1" applyFill="1" applyBorder="1" applyAlignment="1">
      <alignment horizontal="center" vertical="top"/>
    </xf>
    <xf numFmtId="208" fontId="8" fillId="0" borderId="13" xfId="0" applyNumberFormat="1" applyFont="1" applyFill="1" applyBorder="1" applyAlignment="1">
      <alignment horizontal="center" vertical="center"/>
    </xf>
    <xf numFmtId="208" fontId="8" fillId="0" borderId="17" xfId="0" applyNumberFormat="1" applyFont="1" applyFill="1" applyBorder="1" applyAlignment="1">
      <alignment horizontal="center" vertical="center"/>
    </xf>
    <xf numFmtId="0" fontId="7" fillId="0" borderId="43"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17" xfId="0" applyFont="1" applyFill="1" applyBorder="1" applyAlignment="1">
      <alignment horizontal="center" vertical="center"/>
    </xf>
    <xf numFmtId="0" fontId="9" fillId="0" borderId="52"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7" xfId="0" applyFont="1" applyFill="1" applyBorder="1" applyAlignment="1">
      <alignment vertical="center"/>
    </xf>
    <xf numFmtId="0" fontId="7" fillId="0" borderId="39" xfId="0" applyFont="1" applyFill="1" applyBorder="1" applyAlignment="1">
      <alignment horizontal="center" vertical="center"/>
    </xf>
    <xf numFmtId="0" fontId="7" fillId="0" borderId="12"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66"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72" xfId="0" applyFont="1" applyFill="1" applyBorder="1" applyAlignment="1">
      <alignment horizontal="center" vertical="center" wrapText="1"/>
    </xf>
    <xf numFmtId="0" fontId="10" fillId="0" borderId="73" xfId="0" applyFont="1" applyFill="1" applyBorder="1" applyAlignment="1">
      <alignment vertical="center"/>
    </xf>
    <xf numFmtId="0" fontId="10" fillId="0" borderId="74" xfId="0" applyFont="1" applyFill="1" applyBorder="1" applyAlignment="1">
      <alignment vertical="center"/>
    </xf>
    <xf numFmtId="0" fontId="9" fillId="0" borderId="75"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67" xfId="0" applyFont="1" applyFill="1" applyBorder="1" applyAlignment="1">
      <alignment vertical="center"/>
    </xf>
    <xf numFmtId="0" fontId="9" fillId="0" borderId="43" xfId="0" applyFont="1" applyFill="1" applyBorder="1" applyAlignment="1">
      <alignment horizontal="left"/>
    </xf>
    <xf numFmtId="0" fontId="9" fillId="0" borderId="13" xfId="0" applyFont="1" applyFill="1" applyBorder="1" applyAlignment="1">
      <alignment horizontal="left"/>
    </xf>
    <xf numFmtId="0" fontId="9" fillId="0" borderId="77" xfId="0" applyFont="1" applyFill="1" applyBorder="1" applyAlignment="1">
      <alignment vertical="center"/>
    </xf>
    <xf numFmtId="0" fontId="9" fillId="0" borderId="2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28" xfId="0" applyFont="1" applyFill="1" applyBorder="1" applyAlignment="1">
      <alignment horizontal="center" vertical="center"/>
    </xf>
    <xf numFmtId="0" fontId="4" fillId="0" borderId="72"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9" fillId="0" borderId="78"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80" xfId="0" applyFont="1" applyFill="1" applyBorder="1" applyAlignment="1">
      <alignment vertical="center"/>
    </xf>
    <xf numFmtId="0" fontId="8" fillId="0" borderId="28" xfId="0" applyFont="1" applyFill="1" applyBorder="1" applyAlignment="1">
      <alignment horizontal="center" vertical="center"/>
    </xf>
    <xf numFmtId="0" fontId="9" fillId="0" borderId="74" xfId="0" applyFont="1" applyFill="1" applyBorder="1" applyAlignment="1">
      <alignment horizontal="center" vertical="center" wrapText="1"/>
    </xf>
    <xf numFmtId="0" fontId="9" fillId="0" borderId="81" xfId="0" applyFont="1" applyFill="1" applyBorder="1" applyAlignment="1">
      <alignment horizontal="center" vertical="center"/>
    </xf>
    <xf numFmtId="0" fontId="9" fillId="0" borderId="82" xfId="0" applyFont="1" applyFill="1" applyBorder="1" applyAlignment="1">
      <alignment vertical="center"/>
    </xf>
    <xf numFmtId="196" fontId="8" fillId="0" borderId="0" xfId="0" applyNumberFormat="1" applyFont="1" applyFill="1" applyAlignment="1">
      <alignment horizontal="center" vertical="center"/>
    </xf>
    <xf numFmtId="0" fontId="9" fillId="0" borderId="28" xfId="0" applyFont="1" applyFill="1" applyBorder="1" applyAlignment="1">
      <alignment horizontal="center" shrinkToFit="1"/>
    </xf>
    <xf numFmtId="0" fontId="9" fillId="0" borderId="0" xfId="0" applyFont="1" applyFill="1" applyBorder="1" applyAlignment="1">
      <alignment horizontal="center" shrinkToFit="1"/>
    </xf>
    <xf numFmtId="0" fontId="9" fillId="0" borderId="29" xfId="0" applyFont="1" applyFill="1" applyBorder="1" applyAlignment="1">
      <alignment horizontal="center" shrinkToFit="1"/>
    </xf>
    <xf numFmtId="203" fontId="12" fillId="0" borderId="0" xfId="0" applyNumberFormat="1" applyFont="1" applyFill="1" applyBorder="1" applyAlignment="1">
      <alignment horizontal="center" vertical="center"/>
    </xf>
    <xf numFmtId="0" fontId="9" fillId="0" borderId="23"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41" xfId="0" applyFont="1" applyFill="1" applyBorder="1" applyAlignment="1">
      <alignment horizontal="left" vertical="center"/>
    </xf>
    <xf numFmtId="0" fontId="9" fillId="0" borderId="83" xfId="0" applyFont="1" applyFill="1" applyBorder="1" applyAlignment="1">
      <alignment horizontal="left" vertical="center"/>
    </xf>
    <xf numFmtId="0" fontId="9" fillId="0" borderId="11" xfId="0" applyFont="1" applyFill="1" applyBorder="1" applyAlignment="1">
      <alignment horizontal="center" vertical="center" wrapText="1"/>
    </xf>
    <xf numFmtId="0" fontId="8" fillId="0" borderId="12" xfId="0" applyFont="1" applyFill="1" applyBorder="1" applyAlignment="1">
      <alignment vertical="center"/>
    </xf>
    <xf numFmtId="203" fontId="8" fillId="0" borderId="12" xfId="0" applyNumberFormat="1" applyFont="1" applyFill="1" applyBorder="1" applyAlignment="1">
      <alignment horizontal="center" vertical="center"/>
    </xf>
    <xf numFmtId="0" fontId="9" fillId="0" borderId="41" xfId="0" applyFont="1" applyFill="1" applyBorder="1" applyAlignment="1">
      <alignment horizontal="center" vertical="center" shrinkToFit="1"/>
    </xf>
    <xf numFmtId="0" fontId="9" fillId="0" borderId="83" xfId="0" applyFont="1" applyFill="1" applyBorder="1" applyAlignment="1">
      <alignment horizontal="center" vertical="center" shrinkToFit="1"/>
    </xf>
    <xf numFmtId="0" fontId="9" fillId="0" borderId="75"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8" fillId="0" borderId="18" xfId="0" applyFont="1" applyFill="1" applyBorder="1" applyAlignment="1">
      <alignment horizontal="center" vertical="center"/>
    </xf>
    <xf numFmtId="0" fontId="9" fillId="0" borderId="13" xfId="0" applyFont="1" applyFill="1" applyBorder="1" applyAlignment="1">
      <alignment horizontal="center" vertical="center" wrapText="1"/>
    </xf>
    <xf numFmtId="206" fontId="8" fillId="0" borderId="18" xfId="0" applyNumberFormat="1" applyFont="1" applyFill="1" applyBorder="1" applyAlignment="1">
      <alignment horizontal="center" vertical="center"/>
    </xf>
    <xf numFmtId="0" fontId="8" fillId="0" borderId="17" xfId="0" applyFont="1" applyFill="1" applyBorder="1" applyAlignment="1">
      <alignment vertical="center"/>
    </xf>
    <xf numFmtId="0" fontId="8" fillId="0" borderId="16" xfId="0" applyFont="1" applyFill="1" applyBorder="1" applyAlignment="1">
      <alignment vertical="center"/>
    </xf>
    <xf numFmtId="0" fontId="9" fillId="0" borderId="43" xfId="0" applyFont="1" applyFill="1" applyBorder="1" applyAlignment="1">
      <alignment horizontal="left" vertical="center"/>
    </xf>
    <xf numFmtId="0" fontId="9" fillId="0" borderId="13" xfId="0" applyFont="1" applyFill="1" applyBorder="1" applyAlignment="1">
      <alignment horizontal="left" vertical="center"/>
    </xf>
    <xf numFmtId="0" fontId="9" fillId="0" borderId="45" xfId="0" applyFont="1" applyFill="1" applyBorder="1" applyAlignment="1">
      <alignment horizontal="center" vertical="center" wrapText="1"/>
    </xf>
    <xf numFmtId="0" fontId="9" fillId="0" borderId="49" xfId="0" applyFont="1" applyFill="1" applyBorder="1" applyAlignment="1">
      <alignment horizontal="center" vertical="center" wrapText="1"/>
    </xf>
    <xf numFmtId="185" fontId="45" fillId="0" borderId="62" xfId="0" applyNumberFormat="1" applyFont="1" applyFill="1" applyBorder="1" applyAlignment="1" applyProtection="1">
      <alignment horizontal="center" vertical="center"/>
      <protection locked="0"/>
    </xf>
    <xf numFmtId="185" fontId="45" fillId="0" borderId="63" xfId="0" applyNumberFormat="1" applyFont="1" applyFill="1" applyBorder="1" applyAlignment="1" applyProtection="1">
      <alignment horizontal="center" vertical="center"/>
      <protection locked="0"/>
    </xf>
    <xf numFmtId="0" fontId="8" fillId="0" borderId="48" xfId="0" applyFont="1" applyFill="1" applyBorder="1" applyAlignment="1">
      <alignment horizontal="center" vertical="center"/>
    </xf>
    <xf numFmtId="185" fontId="45" fillId="0" borderId="36" xfId="0" applyNumberFormat="1" applyFont="1" applyFill="1" applyBorder="1" applyAlignment="1" applyProtection="1">
      <alignment horizontal="center" vertical="center" wrapText="1"/>
      <protection locked="0"/>
    </xf>
    <xf numFmtId="185" fontId="45" fillId="0" borderId="84" xfId="0" applyNumberFormat="1" applyFont="1" applyFill="1" applyBorder="1" applyAlignment="1" applyProtection="1">
      <alignment horizontal="center" vertical="center"/>
      <protection locked="0"/>
    </xf>
    <xf numFmtId="0" fontId="9" fillId="0" borderId="85"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86" xfId="0" applyFont="1" applyFill="1" applyBorder="1" applyAlignment="1">
      <alignment horizontal="center" vertical="center"/>
    </xf>
    <xf numFmtId="0" fontId="9" fillId="0" borderId="87" xfId="0" applyFont="1" applyFill="1" applyBorder="1" applyAlignment="1">
      <alignment horizontal="center" vertical="center"/>
    </xf>
    <xf numFmtId="185" fontId="6" fillId="0" borderId="87" xfId="0" applyNumberFormat="1" applyFont="1" applyFill="1" applyBorder="1" applyAlignment="1">
      <alignment horizontal="center" vertical="center"/>
    </xf>
    <xf numFmtId="185" fontId="6" fillId="0" borderId="30" xfId="0" applyNumberFormat="1" applyFont="1" applyFill="1" applyBorder="1" applyAlignment="1">
      <alignment horizontal="center" vertical="center"/>
    </xf>
    <xf numFmtId="185" fontId="8" fillId="0" borderId="11" xfId="0" applyNumberFormat="1" applyFont="1" applyFill="1" applyBorder="1" applyAlignment="1">
      <alignment horizontal="center" vertical="center"/>
    </xf>
    <xf numFmtId="2" fontId="8" fillId="0" borderId="0" xfId="0" applyNumberFormat="1" applyFont="1" applyFill="1" applyAlignment="1">
      <alignment vertical="center"/>
    </xf>
    <xf numFmtId="206" fontId="8" fillId="0" borderId="16" xfId="0" applyNumberFormat="1" applyFont="1" applyFill="1" applyBorder="1" applyAlignment="1">
      <alignment horizontal="center" vertical="center"/>
    </xf>
    <xf numFmtId="2" fontId="8" fillId="0" borderId="48"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38100</xdr:rowOff>
    </xdr:from>
    <xdr:to>
      <xdr:col>6</xdr:col>
      <xdr:colOff>466725</xdr:colOff>
      <xdr:row>1</xdr:row>
      <xdr:rowOff>161925</xdr:rowOff>
    </xdr:to>
    <xdr:sp>
      <xdr:nvSpPr>
        <xdr:cNvPr id="1" name="Text Box 1"/>
        <xdr:cNvSpPr txBox="1">
          <a:spLocks noChangeArrowheads="1"/>
        </xdr:cNvSpPr>
      </xdr:nvSpPr>
      <xdr:spPr>
        <a:xfrm>
          <a:off x="923925" y="38100"/>
          <a:ext cx="2457450" cy="314325"/>
        </a:xfrm>
        <a:prstGeom prst="rect">
          <a:avLst/>
        </a:prstGeom>
        <a:solidFill>
          <a:srgbClr val="FFFFFF"/>
        </a:solidFill>
        <a:ln w="9525" cmpd="sng">
          <a:noFill/>
        </a:ln>
      </xdr:spPr>
      <xdr:txBody>
        <a:bodyPr vertOverflow="clip" wrap="square" lIns="36576" tIns="18288" rIns="36576" bIns="0"/>
        <a:p>
          <a:pPr algn="ctr">
            <a:defRPr/>
          </a:pPr>
          <a:r>
            <a:rPr lang="en-US" cap="none" sz="1400" b="1" i="0" u="none" baseline="0">
              <a:solidFill>
                <a:srgbClr val="000000"/>
              </a:solidFill>
            </a:rPr>
            <a:t>容器及び必要面積算定表</a:t>
          </a:r>
        </a:p>
      </xdr:txBody>
    </xdr:sp>
    <xdr:clientData/>
  </xdr:twoCellAnchor>
  <xdr:twoCellAnchor>
    <xdr:from>
      <xdr:col>0</xdr:col>
      <xdr:colOff>47625</xdr:colOff>
      <xdr:row>0</xdr:row>
      <xdr:rowOff>28575</xdr:rowOff>
    </xdr:from>
    <xdr:to>
      <xdr:col>1</xdr:col>
      <xdr:colOff>581025</xdr:colOff>
      <xdr:row>1</xdr:row>
      <xdr:rowOff>152400</xdr:rowOff>
    </xdr:to>
    <xdr:sp>
      <xdr:nvSpPr>
        <xdr:cNvPr id="2" name="Text Box 2"/>
        <xdr:cNvSpPr txBox="1">
          <a:spLocks noChangeArrowheads="1"/>
        </xdr:cNvSpPr>
      </xdr:nvSpPr>
      <xdr:spPr>
        <a:xfrm>
          <a:off x="47625" y="28575"/>
          <a:ext cx="771525"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400" b="1" i="0" u="none" baseline="0">
              <a:solidFill>
                <a:srgbClr val="000000"/>
              </a:solidFill>
            </a:rPr>
            <a:t>資料５</a:t>
          </a:r>
        </a:p>
      </xdr:txBody>
    </xdr:sp>
    <xdr:clientData/>
  </xdr:twoCellAnchor>
  <xdr:twoCellAnchor>
    <xdr:from>
      <xdr:col>2</xdr:col>
      <xdr:colOff>514350</xdr:colOff>
      <xdr:row>36</xdr:row>
      <xdr:rowOff>95250</xdr:rowOff>
    </xdr:from>
    <xdr:to>
      <xdr:col>3</xdr:col>
      <xdr:colOff>57150</xdr:colOff>
      <xdr:row>37</xdr:row>
      <xdr:rowOff>247650</xdr:rowOff>
    </xdr:to>
    <xdr:sp>
      <xdr:nvSpPr>
        <xdr:cNvPr id="3" name="AutoShape 3"/>
        <xdr:cNvSpPr>
          <a:spLocks/>
        </xdr:cNvSpPr>
      </xdr:nvSpPr>
      <xdr:spPr>
        <a:xfrm>
          <a:off x="1333500" y="11344275"/>
          <a:ext cx="76200" cy="466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47</xdr:row>
      <xdr:rowOff>200025</xdr:rowOff>
    </xdr:from>
    <xdr:to>
      <xdr:col>29</xdr:col>
      <xdr:colOff>228600</xdr:colOff>
      <xdr:row>48</xdr:row>
      <xdr:rowOff>142875</xdr:rowOff>
    </xdr:to>
    <xdr:sp>
      <xdr:nvSpPr>
        <xdr:cNvPr id="4" name="Rectangle 4"/>
        <xdr:cNvSpPr>
          <a:spLocks/>
        </xdr:cNvSpPr>
      </xdr:nvSpPr>
      <xdr:spPr>
        <a:xfrm>
          <a:off x="9867900" y="14449425"/>
          <a:ext cx="523875" cy="200025"/>
        </a:xfrm>
        <a:prstGeom prst="rect">
          <a:avLst/>
        </a:prstGeom>
        <a:blipFill>
          <a:blip r:embed="rId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35</xdr:row>
      <xdr:rowOff>85725</xdr:rowOff>
    </xdr:from>
    <xdr:to>
      <xdr:col>17</xdr:col>
      <xdr:colOff>104775</xdr:colOff>
      <xdr:row>37</xdr:row>
      <xdr:rowOff>257175</xdr:rowOff>
    </xdr:to>
    <xdr:sp>
      <xdr:nvSpPr>
        <xdr:cNvPr id="5" name="AutoShape 5"/>
        <xdr:cNvSpPr>
          <a:spLocks/>
        </xdr:cNvSpPr>
      </xdr:nvSpPr>
      <xdr:spPr>
        <a:xfrm>
          <a:off x="6705600" y="11020425"/>
          <a:ext cx="76200" cy="8001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19050</xdr:colOff>
      <xdr:row>44</xdr:row>
      <xdr:rowOff>66675</xdr:rowOff>
    </xdr:from>
    <xdr:to>
      <xdr:col>15</xdr:col>
      <xdr:colOff>152400</xdr:colOff>
      <xdr:row>48</xdr:row>
      <xdr:rowOff>66675</xdr:rowOff>
    </xdr:to>
    <xdr:pic>
      <xdr:nvPicPr>
        <xdr:cNvPr id="6" name="Picture 6"/>
        <xdr:cNvPicPr preferRelativeResize="1">
          <a:picLocks noChangeAspect="1"/>
        </xdr:cNvPicPr>
      </xdr:nvPicPr>
      <xdr:blipFill>
        <a:blip r:embed="rId1"/>
        <a:stretch>
          <a:fillRect/>
        </a:stretch>
      </xdr:blipFill>
      <xdr:spPr>
        <a:xfrm>
          <a:off x="257175" y="13573125"/>
          <a:ext cx="601980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5999600291252136"/>
    <pageSetUpPr fitToPage="1"/>
  </sheetPr>
  <dimension ref="A3:AG53"/>
  <sheetViews>
    <sheetView showGridLines="0" tabSelected="1" zoomScale="90" zoomScaleNormal="90" zoomScalePageLayoutView="0" workbookViewId="0" topLeftCell="A1">
      <selection activeCell="Y6" sqref="Y6"/>
    </sheetView>
  </sheetViews>
  <sheetFormatPr defaultColWidth="9.00390625" defaultRowHeight="13.5"/>
  <cols>
    <col min="1" max="1" width="3.125" style="12" customWidth="1"/>
    <col min="2" max="2" width="7.625" style="12" customWidth="1"/>
    <col min="3" max="4" width="7.00390625" style="12" customWidth="1"/>
    <col min="5" max="5" width="10.125" style="12" customWidth="1"/>
    <col min="6" max="6" width="3.375" style="12" customWidth="1"/>
    <col min="7" max="7" width="6.125" style="12" customWidth="1"/>
    <col min="8" max="9" width="3.00390625" style="12" customWidth="1"/>
    <col min="10" max="10" width="7.50390625" style="12" customWidth="1"/>
    <col min="11" max="11" width="2.875" style="12" customWidth="1"/>
    <col min="12" max="12" width="6.125" style="12" customWidth="1"/>
    <col min="13" max="14" width="3.625" style="12" customWidth="1"/>
    <col min="15" max="15" width="6.25390625" style="12" customWidth="1"/>
    <col min="16" max="18" width="3.625" style="12" customWidth="1"/>
    <col min="19" max="19" width="7.00390625" style="12" customWidth="1"/>
    <col min="20" max="24" width="3.125" style="12" customWidth="1"/>
    <col min="25" max="25" width="6.375" style="12" customWidth="1"/>
    <col min="26" max="26" width="2.50390625" style="12" customWidth="1"/>
    <col min="27" max="27" width="5.125" style="12" customWidth="1"/>
    <col min="28" max="29" width="2.75390625" style="12" customWidth="1"/>
    <col min="30" max="30" width="5.625" style="12" customWidth="1"/>
    <col min="31" max="31" width="2.875" style="12" customWidth="1"/>
    <col min="32" max="32" width="9.00390625" style="12" customWidth="1"/>
    <col min="33" max="33" width="4.25390625" style="12" customWidth="1"/>
    <col min="34" max="16384" width="9.00390625" style="12" customWidth="1"/>
  </cols>
  <sheetData>
    <row r="3" ht="13.5">
      <c r="A3" s="11" t="s">
        <v>54</v>
      </c>
    </row>
    <row r="4" ht="13.5">
      <c r="A4" s="11"/>
    </row>
    <row r="5" spans="1:15" ht="13.5">
      <c r="A5" s="12" t="s">
        <v>55</v>
      </c>
      <c r="O5" s="12" t="s">
        <v>134</v>
      </c>
    </row>
    <row r="6" ht="14.25" thickBot="1">
      <c r="O6" s="12" t="s">
        <v>135</v>
      </c>
    </row>
    <row r="7" spans="1:31" ht="27" customHeight="1" thickBot="1">
      <c r="A7" s="181" t="s">
        <v>28</v>
      </c>
      <c r="B7" s="183"/>
      <c r="C7" s="182" t="s">
        <v>0</v>
      </c>
      <c r="D7" s="198"/>
      <c r="E7" s="201" t="s">
        <v>24</v>
      </c>
      <c r="F7" s="202"/>
      <c r="G7" s="202"/>
      <c r="H7" s="202"/>
      <c r="I7" s="202"/>
      <c r="J7" s="202"/>
      <c r="K7" s="202"/>
      <c r="L7" s="202"/>
      <c r="M7" s="202"/>
      <c r="N7" s="202"/>
      <c r="O7" s="202"/>
      <c r="P7" s="202"/>
      <c r="Q7" s="202"/>
      <c r="R7" s="202"/>
      <c r="S7" s="202"/>
      <c r="T7" s="6"/>
      <c r="U7" s="6"/>
      <c r="V7" s="6"/>
      <c r="W7" s="7"/>
      <c r="X7" s="181" t="s">
        <v>25</v>
      </c>
      <c r="Y7" s="182"/>
      <c r="Z7" s="182"/>
      <c r="AA7" s="182"/>
      <c r="AB7" s="182"/>
      <c r="AC7" s="182"/>
      <c r="AD7" s="182"/>
      <c r="AE7" s="183"/>
    </row>
    <row r="8" spans="1:31" ht="27" customHeight="1" thickBot="1">
      <c r="A8" s="196"/>
      <c r="B8" s="197"/>
      <c r="C8" s="199"/>
      <c r="D8" s="200"/>
      <c r="E8" s="80" t="s">
        <v>46</v>
      </c>
      <c r="F8" s="4" t="s">
        <v>3</v>
      </c>
      <c r="G8" s="191" t="s">
        <v>4</v>
      </c>
      <c r="H8" s="191"/>
      <c r="I8" s="4" t="s">
        <v>3</v>
      </c>
      <c r="J8" s="39" t="s">
        <v>89</v>
      </c>
      <c r="K8" s="4" t="s">
        <v>3</v>
      </c>
      <c r="L8" s="192" t="s">
        <v>5</v>
      </c>
      <c r="M8" s="191"/>
      <c r="N8" s="8" t="s">
        <v>9</v>
      </c>
      <c r="O8" s="192" t="s">
        <v>6</v>
      </c>
      <c r="P8" s="191"/>
      <c r="Q8" s="4" t="s">
        <v>7</v>
      </c>
      <c r="R8" s="193" t="s">
        <v>67</v>
      </c>
      <c r="S8" s="193"/>
      <c r="T8" s="191" t="s">
        <v>8</v>
      </c>
      <c r="U8" s="191"/>
      <c r="V8" s="191"/>
      <c r="W8" s="194"/>
      <c r="X8" s="195" t="s">
        <v>67</v>
      </c>
      <c r="Y8" s="193"/>
      <c r="Z8" s="8" t="s">
        <v>3</v>
      </c>
      <c r="AA8" s="4" t="s">
        <v>10</v>
      </c>
      <c r="AB8" s="4" t="s">
        <v>7</v>
      </c>
      <c r="AC8" s="184" t="s">
        <v>11</v>
      </c>
      <c r="AD8" s="185"/>
      <c r="AE8" s="186"/>
    </row>
    <row r="9" spans="1:31" ht="13.5" customHeight="1" thickTop="1">
      <c r="A9" s="181" t="s">
        <v>29</v>
      </c>
      <c r="B9" s="183"/>
      <c r="C9" s="181" t="s">
        <v>86</v>
      </c>
      <c r="D9" s="204"/>
      <c r="E9" s="207"/>
      <c r="F9" s="182" t="s">
        <v>3</v>
      </c>
      <c r="G9" s="209">
        <v>1</v>
      </c>
      <c r="H9" s="182" t="s">
        <v>71</v>
      </c>
      <c r="I9" s="182" t="s">
        <v>3</v>
      </c>
      <c r="J9" s="213">
        <v>0.65</v>
      </c>
      <c r="K9" s="182" t="s">
        <v>3</v>
      </c>
      <c r="L9" s="211"/>
      <c r="M9" s="178" t="s">
        <v>74</v>
      </c>
      <c r="N9" s="215" t="s">
        <v>109</v>
      </c>
      <c r="O9" s="211"/>
      <c r="P9" s="81" t="s">
        <v>110</v>
      </c>
      <c r="Q9" s="182" t="s">
        <v>111</v>
      </c>
      <c r="R9" s="217" t="s">
        <v>112</v>
      </c>
      <c r="S9" s="219">
        <f>IF(ISERROR(ROUND(E9*G9*J9*L9/O9,1))=TRUE,"",ROUND(E9*G9*J9*L9/O9,1))</f>
      </c>
      <c r="T9" s="221">
        <f>IF(ISERROR(ROUNDUP(S9,0))=TRUE,"",ROUNDUP(S9,0))</f>
      </c>
      <c r="U9" s="222"/>
      <c r="V9" s="222"/>
      <c r="W9" s="183" t="s">
        <v>16</v>
      </c>
      <c r="X9" s="145" t="s">
        <v>113</v>
      </c>
      <c r="Y9" s="42"/>
      <c r="Z9" s="17"/>
      <c r="AA9" s="79"/>
      <c r="AB9" s="52" t="s">
        <v>114</v>
      </c>
      <c r="AC9" s="146" t="s">
        <v>115</v>
      </c>
      <c r="AD9" s="209">
        <f>IF(ISERROR(ROUNDDOWN(Y10*AA10,0))=TRUE,"",IF(ROUNDDOWN(Y10*AA10,0)&lt;T10,T10,ROUNDDOWN(Y10*AA10,0)))</f>
      </c>
      <c r="AE9" s="143" t="s">
        <v>16</v>
      </c>
    </row>
    <row r="10" spans="1:31" ht="13.5" customHeight="1" thickBot="1">
      <c r="A10" s="177"/>
      <c r="B10" s="190"/>
      <c r="C10" s="205"/>
      <c r="D10" s="206"/>
      <c r="E10" s="208"/>
      <c r="F10" s="203"/>
      <c r="G10" s="210"/>
      <c r="H10" s="203"/>
      <c r="I10" s="203"/>
      <c r="J10" s="214"/>
      <c r="K10" s="203"/>
      <c r="L10" s="212"/>
      <c r="M10" s="203"/>
      <c r="N10" s="216"/>
      <c r="O10" s="212"/>
      <c r="P10" s="22"/>
      <c r="Q10" s="203"/>
      <c r="R10" s="218"/>
      <c r="S10" s="220"/>
      <c r="T10" s="223"/>
      <c r="U10" s="224"/>
      <c r="V10" s="224"/>
      <c r="W10" s="225"/>
      <c r="X10" s="147"/>
      <c r="Y10" s="148">
        <f>S9</f>
      </c>
      <c r="Z10" s="149" t="s">
        <v>116</v>
      </c>
      <c r="AA10" s="150">
        <v>1.4</v>
      </c>
      <c r="AB10" s="151"/>
      <c r="AC10" s="152">
        <f aca="true" t="shared" si="0" ref="AC10:AE11">IF(ISERROR(ROUNDDOWN(X10*Z10,0))=TRUE,"",IF(ROUNDDOWN(X10*Z10,0)&lt;S10,S10,ROUNDDOWN(X10*Z10,0)))</f>
      </c>
      <c r="AD10" s="226"/>
      <c r="AE10" s="153">
        <f t="shared" si="0"/>
      </c>
    </row>
    <row r="11" spans="1:31" ht="27" customHeight="1" thickTop="1">
      <c r="A11" s="177"/>
      <c r="B11" s="190"/>
      <c r="C11" s="227" t="s">
        <v>87</v>
      </c>
      <c r="D11" s="228"/>
      <c r="E11" s="159">
        <f>SUM(E9)</f>
        <v>0</v>
      </c>
      <c r="F11" s="5" t="s">
        <v>117</v>
      </c>
      <c r="G11" s="29">
        <f>G9</f>
        <v>1</v>
      </c>
      <c r="H11" s="5" t="s">
        <v>118</v>
      </c>
      <c r="I11" s="5" t="s">
        <v>117</v>
      </c>
      <c r="J11" s="154">
        <v>0.05</v>
      </c>
      <c r="K11" s="5" t="s">
        <v>117</v>
      </c>
      <c r="L11" s="29">
        <v>6</v>
      </c>
      <c r="M11" s="5" t="s">
        <v>74</v>
      </c>
      <c r="N11" s="13" t="s">
        <v>109</v>
      </c>
      <c r="O11" s="155"/>
      <c r="P11" s="5" t="s">
        <v>110</v>
      </c>
      <c r="Q11" s="5" t="s">
        <v>111</v>
      </c>
      <c r="R11" s="73" t="s">
        <v>119</v>
      </c>
      <c r="S11" s="158">
        <f aca="true" t="shared" si="1" ref="S11:S16">IF(ISERROR(ROUND(E11*G11*J11*L11/O11,1))=TRUE,"",ROUND(E11*G11*J11*L11/O11,1))</f>
      </c>
      <c r="T11" s="229">
        <f>IF(ISERROR(ROUNDUP(S11,0))=TRUE,"",ROUNDUP(S11,0))</f>
      </c>
      <c r="U11" s="230"/>
      <c r="V11" s="230"/>
      <c r="W11" s="5" t="s">
        <v>16</v>
      </c>
      <c r="X11" s="76" t="s">
        <v>120</v>
      </c>
      <c r="Y11" s="166">
        <f>S11</f>
      </c>
      <c r="Z11" s="10" t="s">
        <v>117</v>
      </c>
      <c r="AA11" s="29">
        <v>1.4</v>
      </c>
      <c r="AB11" s="5" t="s">
        <v>121</v>
      </c>
      <c r="AC11" s="144">
        <f t="shared" si="0"/>
      </c>
      <c r="AD11" s="29">
        <f t="shared" si="0"/>
      </c>
      <c r="AE11" s="23" t="s">
        <v>16</v>
      </c>
    </row>
    <row r="12" spans="1:31" ht="27" customHeight="1">
      <c r="A12" s="177"/>
      <c r="B12" s="190"/>
      <c r="C12" s="231" t="s">
        <v>26</v>
      </c>
      <c r="D12" s="26" t="s">
        <v>27</v>
      </c>
      <c r="E12" s="159">
        <f>SUM(E9)</f>
        <v>0</v>
      </c>
      <c r="F12" s="5" t="s">
        <v>3</v>
      </c>
      <c r="G12" s="29">
        <f>G11</f>
        <v>1</v>
      </c>
      <c r="H12" s="5" t="s">
        <v>71</v>
      </c>
      <c r="I12" s="5" t="s">
        <v>3</v>
      </c>
      <c r="J12" s="29">
        <v>0.15</v>
      </c>
      <c r="K12" s="5" t="s">
        <v>3</v>
      </c>
      <c r="L12" s="29">
        <v>6</v>
      </c>
      <c r="M12" s="5" t="s">
        <v>74</v>
      </c>
      <c r="N12" s="13" t="s">
        <v>9</v>
      </c>
      <c r="O12" s="14">
        <v>9.5</v>
      </c>
      <c r="P12" s="5" t="s">
        <v>71</v>
      </c>
      <c r="Q12" s="5" t="s">
        <v>7</v>
      </c>
      <c r="R12" s="73" t="s">
        <v>95</v>
      </c>
      <c r="S12" s="158">
        <f t="shared" si="1"/>
        <v>0</v>
      </c>
      <c r="T12" s="234">
        <f>IF(ISERROR(ROUNDUP(S12,0))=TRUE,"",ROUNDUP(S12,0))</f>
        <v>0</v>
      </c>
      <c r="U12" s="235"/>
      <c r="V12" s="235"/>
      <c r="W12" s="5" t="s">
        <v>16</v>
      </c>
      <c r="X12" s="76" t="s">
        <v>95</v>
      </c>
      <c r="Y12" s="166">
        <f>S12</f>
        <v>0</v>
      </c>
      <c r="Z12" s="10" t="s">
        <v>3</v>
      </c>
      <c r="AA12" s="29">
        <v>1.4</v>
      </c>
      <c r="AB12" s="5" t="s">
        <v>7</v>
      </c>
      <c r="AC12" s="76" t="s">
        <v>39</v>
      </c>
      <c r="AD12" s="29">
        <f>IF(ISERROR(ROUNDDOWN(Y12*AA12,0))=TRUE,"",IF(ROUNDDOWN(Y12*AA12,0)&lt;T12,T12,ROUNDDOWN(Y12*AA12,0)))</f>
        <v>0</v>
      </c>
      <c r="AE12" s="23" t="s">
        <v>16</v>
      </c>
    </row>
    <row r="13" spans="1:31" ht="27" customHeight="1">
      <c r="A13" s="177"/>
      <c r="B13" s="190"/>
      <c r="C13" s="232"/>
      <c r="D13" s="26" t="s">
        <v>33</v>
      </c>
      <c r="E13" s="159">
        <f>SUM(E9)</f>
        <v>0</v>
      </c>
      <c r="F13" s="5" t="s">
        <v>3</v>
      </c>
      <c r="G13" s="29">
        <f>G12</f>
        <v>1</v>
      </c>
      <c r="H13" s="5" t="s">
        <v>71</v>
      </c>
      <c r="I13" s="5" t="s">
        <v>3</v>
      </c>
      <c r="J13" s="29">
        <v>0.03</v>
      </c>
      <c r="K13" s="5" t="s">
        <v>3</v>
      </c>
      <c r="L13" s="29">
        <v>6</v>
      </c>
      <c r="M13" s="5" t="s">
        <v>73</v>
      </c>
      <c r="N13" s="13" t="s">
        <v>9</v>
      </c>
      <c r="O13" s="14">
        <v>12</v>
      </c>
      <c r="P13" s="5" t="s">
        <v>71</v>
      </c>
      <c r="Q13" s="5" t="s">
        <v>7</v>
      </c>
      <c r="R13" s="73" t="s">
        <v>96</v>
      </c>
      <c r="S13" s="158">
        <f t="shared" si="1"/>
        <v>0</v>
      </c>
      <c r="T13" s="234">
        <f>IF(ISERROR(ROUNDUP(S13,0))=TRUE,"",ROUNDUP(S13,0))</f>
        <v>0</v>
      </c>
      <c r="U13" s="235"/>
      <c r="V13" s="235"/>
      <c r="W13" s="5" t="s">
        <v>16</v>
      </c>
      <c r="X13" s="76" t="s">
        <v>96</v>
      </c>
      <c r="Y13" s="166">
        <f>S13</f>
        <v>0</v>
      </c>
      <c r="Z13" s="10" t="s">
        <v>3</v>
      </c>
      <c r="AA13" s="29">
        <v>1.4</v>
      </c>
      <c r="AB13" s="5" t="s">
        <v>7</v>
      </c>
      <c r="AC13" s="76" t="s">
        <v>40</v>
      </c>
      <c r="AD13" s="29">
        <f>IF(ISERROR(ROUNDDOWN(Y13*AA13,0))=TRUE,"",IF(ROUNDDOWN(Y13*AA13,0)&lt;T13,T13,ROUNDDOWN(Y13*AA13,0)))</f>
        <v>0</v>
      </c>
      <c r="AE13" s="23" t="s">
        <v>16</v>
      </c>
    </row>
    <row r="14" spans="1:31" ht="27" customHeight="1">
      <c r="A14" s="177"/>
      <c r="B14" s="190"/>
      <c r="C14" s="232"/>
      <c r="D14" s="9" t="s">
        <v>1</v>
      </c>
      <c r="E14" s="159">
        <f>SUM(E9)</f>
        <v>0</v>
      </c>
      <c r="F14" s="21" t="s">
        <v>3</v>
      </c>
      <c r="G14" s="29">
        <f>G13</f>
        <v>1</v>
      </c>
      <c r="H14" s="5" t="s">
        <v>71</v>
      </c>
      <c r="I14" s="21" t="s">
        <v>3</v>
      </c>
      <c r="J14" s="30">
        <v>0.02</v>
      </c>
      <c r="K14" s="21" t="s">
        <v>3</v>
      </c>
      <c r="L14" s="29">
        <v>6</v>
      </c>
      <c r="M14" s="5" t="s">
        <v>73</v>
      </c>
      <c r="N14" s="10" t="s">
        <v>9</v>
      </c>
      <c r="O14" s="14">
        <v>3</v>
      </c>
      <c r="P14" s="5" t="s">
        <v>71</v>
      </c>
      <c r="Q14" s="21" t="s">
        <v>7</v>
      </c>
      <c r="R14" s="74" t="s">
        <v>97</v>
      </c>
      <c r="S14" s="158">
        <f t="shared" si="1"/>
        <v>0</v>
      </c>
      <c r="T14" s="234">
        <f>IF(ISERROR(ROUNDUP(S14,0))=TRUE,"",ROUNDUP(S14,0))</f>
        <v>0</v>
      </c>
      <c r="U14" s="235"/>
      <c r="V14" s="235"/>
      <c r="W14" s="5" t="s">
        <v>16</v>
      </c>
      <c r="X14" s="77" t="s">
        <v>97</v>
      </c>
      <c r="Y14" s="166">
        <f>S14</f>
        <v>0</v>
      </c>
      <c r="Z14" s="10" t="s">
        <v>3</v>
      </c>
      <c r="AA14" s="30">
        <v>1.4</v>
      </c>
      <c r="AB14" s="21" t="s">
        <v>7</v>
      </c>
      <c r="AC14" s="77" t="s">
        <v>41</v>
      </c>
      <c r="AD14" s="29">
        <f>IF(ISERROR(ROUNDDOWN(Y14*AA14,0))=TRUE,"",IF(ROUNDDOWN(Y14*AA14,0)&lt;T14,T14,ROUNDDOWN(Y14*AA14,0)))</f>
        <v>0</v>
      </c>
      <c r="AE14" s="24" t="s">
        <v>16</v>
      </c>
    </row>
    <row r="15" spans="1:33" ht="27" customHeight="1" thickBot="1">
      <c r="A15" s="196"/>
      <c r="B15" s="197"/>
      <c r="C15" s="233"/>
      <c r="D15" s="3" t="s">
        <v>85</v>
      </c>
      <c r="E15" s="160">
        <f>E14</f>
        <v>0</v>
      </c>
      <c r="F15" s="4" t="s">
        <v>3</v>
      </c>
      <c r="G15" s="29">
        <f>G14</f>
        <v>1</v>
      </c>
      <c r="H15" s="4" t="s">
        <v>71</v>
      </c>
      <c r="I15" s="4" t="s">
        <v>3</v>
      </c>
      <c r="J15" s="31">
        <v>0.1</v>
      </c>
      <c r="K15" s="4" t="s">
        <v>3</v>
      </c>
      <c r="L15" s="31">
        <v>6</v>
      </c>
      <c r="M15" s="5" t="s">
        <v>73</v>
      </c>
      <c r="N15" s="8" t="s">
        <v>9</v>
      </c>
      <c r="O15" s="15">
        <v>7</v>
      </c>
      <c r="P15" s="4" t="s">
        <v>71</v>
      </c>
      <c r="Q15" s="4" t="s">
        <v>7</v>
      </c>
      <c r="R15" s="75" t="s">
        <v>34</v>
      </c>
      <c r="S15" s="139">
        <f t="shared" si="1"/>
        <v>0</v>
      </c>
      <c r="T15" s="236">
        <f>IF(ISERROR(ROUNDUP(S15,0))=TRUE,"",ROUNDUP(S15,0))</f>
        <v>0</v>
      </c>
      <c r="U15" s="237"/>
      <c r="V15" s="237"/>
      <c r="W15" s="21" t="s">
        <v>16</v>
      </c>
      <c r="X15" s="78" t="s">
        <v>34</v>
      </c>
      <c r="Y15" s="166">
        <f>S15</f>
        <v>0</v>
      </c>
      <c r="Z15" s="8" t="s">
        <v>3</v>
      </c>
      <c r="AA15" s="31">
        <v>1.4</v>
      </c>
      <c r="AB15" s="21" t="s">
        <v>7</v>
      </c>
      <c r="AC15" s="77" t="s">
        <v>42</v>
      </c>
      <c r="AD15" s="29">
        <f>IF(ISERROR(ROUNDDOWN(Y15*AA15,0))=TRUE,"",IF(ROUNDDOWN(Y15*AA15,0)&lt;T15,T15,ROUNDDOWN(Y15*AA15,0)))</f>
        <v>0</v>
      </c>
      <c r="AE15" s="25" t="s">
        <v>16</v>
      </c>
      <c r="AG15" s="16"/>
    </row>
    <row r="16" spans="1:33" ht="27" customHeight="1" thickBot="1" thickTop="1">
      <c r="A16" s="238" t="s">
        <v>32</v>
      </c>
      <c r="B16" s="241" t="s">
        <v>76</v>
      </c>
      <c r="C16" s="243" t="s">
        <v>86</v>
      </c>
      <c r="D16" s="244"/>
      <c r="E16" s="161"/>
      <c r="F16" s="128" t="s">
        <v>3</v>
      </c>
      <c r="G16" s="124">
        <v>0.04</v>
      </c>
      <c r="H16" s="19" t="s">
        <v>71</v>
      </c>
      <c r="I16" s="19" t="s">
        <v>3</v>
      </c>
      <c r="J16" s="84">
        <v>0.65</v>
      </c>
      <c r="K16" s="19" t="s">
        <v>3</v>
      </c>
      <c r="L16" s="133"/>
      <c r="M16" s="19" t="s">
        <v>74</v>
      </c>
      <c r="N16" s="85" t="s">
        <v>9</v>
      </c>
      <c r="O16" s="133"/>
      <c r="P16" s="19" t="s">
        <v>71</v>
      </c>
      <c r="Q16" s="19" t="s">
        <v>7</v>
      </c>
      <c r="R16" s="86" t="s">
        <v>17</v>
      </c>
      <c r="S16" s="137">
        <f t="shared" si="1"/>
      </c>
      <c r="T16" s="245" t="s">
        <v>86</v>
      </c>
      <c r="U16" s="246"/>
      <c r="V16" s="246"/>
      <c r="W16" s="87"/>
      <c r="X16" s="88"/>
      <c r="Y16" s="89"/>
      <c r="Z16" s="17"/>
      <c r="AA16" s="89"/>
      <c r="AB16" s="17"/>
      <c r="AC16" s="90"/>
      <c r="AD16" s="91"/>
      <c r="AE16" s="92"/>
      <c r="AG16" s="16"/>
    </row>
    <row r="17" spans="1:33" ht="27" customHeight="1" thickBot="1" thickTop="1">
      <c r="A17" s="239"/>
      <c r="B17" s="242"/>
      <c r="C17" s="231" t="s">
        <v>87</v>
      </c>
      <c r="D17" s="247"/>
      <c r="E17" s="162">
        <f>E16</f>
        <v>0</v>
      </c>
      <c r="F17" s="129" t="s">
        <v>3</v>
      </c>
      <c r="G17" s="125">
        <v>0.04</v>
      </c>
      <c r="H17" s="21" t="s">
        <v>71</v>
      </c>
      <c r="I17" s="21" t="s">
        <v>3</v>
      </c>
      <c r="J17" s="30">
        <v>0.05</v>
      </c>
      <c r="K17" s="21" t="s">
        <v>3</v>
      </c>
      <c r="L17" s="133"/>
      <c r="M17" s="21" t="s">
        <v>74</v>
      </c>
      <c r="N17" s="10" t="s">
        <v>9</v>
      </c>
      <c r="O17" s="134">
        <f>SUM(O16)</f>
        <v>0</v>
      </c>
      <c r="P17" s="21" t="s">
        <v>71</v>
      </c>
      <c r="Q17" s="21" t="s">
        <v>7</v>
      </c>
      <c r="R17" s="74" t="s">
        <v>18</v>
      </c>
      <c r="S17" s="138">
        <f aca="true" t="shared" si="2" ref="S17:S25">IF(ISERROR(ROUND(E17*G17*J17*L17/O17,1))=TRUE,"",ROUND(E17*G17*J17*L17/O17,1))</f>
      </c>
      <c r="T17" s="248" t="s">
        <v>68</v>
      </c>
      <c r="U17" s="249"/>
      <c r="V17" s="250"/>
      <c r="W17" s="94"/>
      <c r="X17" s="95"/>
      <c r="Y17" s="96"/>
      <c r="Z17" s="97"/>
      <c r="AA17" s="96"/>
      <c r="AB17" s="97"/>
      <c r="AC17" s="98"/>
      <c r="AD17" s="99"/>
      <c r="AE17" s="100"/>
      <c r="AG17" s="16"/>
    </row>
    <row r="18" spans="1:33" ht="27" customHeight="1" thickBot="1" thickTop="1">
      <c r="A18" s="239"/>
      <c r="B18" s="252" t="s">
        <v>77</v>
      </c>
      <c r="C18" s="254" t="s">
        <v>86</v>
      </c>
      <c r="D18" s="244"/>
      <c r="E18" s="163"/>
      <c r="F18" s="128" t="s">
        <v>3</v>
      </c>
      <c r="G18" s="124">
        <v>0.03</v>
      </c>
      <c r="H18" s="19" t="s">
        <v>71</v>
      </c>
      <c r="I18" s="19" t="s">
        <v>3</v>
      </c>
      <c r="J18" s="84">
        <v>0.65</v>
      </c>
      <c r="K18" s="19" t="s">
        <v>3</v>
      </c>
      <c r="L18" s="133"/>
      <c r="M18" s="19" t="s">
        <v>74</v>
      </c>
      <c r="N18" s="85" t="s">
        <v>9</v>
      </c>
      <c r="O18" s="133"/>
      <c r="P18" s="19" t="s">
        <v>71</v>
      </c>
      <c r="Q18" s="19" t="s">
        <v>7</v>
      </c>
      <c r="R18" s="86" t="s">
        <v>19</v>
      </c>
      <c r="S18" s="137">
        <f t="shared" si="2"/>
      </c>
      <c r="T18" s="251"/>
      <c r="U18" s="250"/>
      <c r="V18" s="250"/>
      <c r="W18" s="94"/>
      <c r="X18" s="95"/>
      <c r="Y18" s="101"/>
      <c r="Z18" s="97"/>
      <c r="AA18" s="96"/>
      <c r="AB18" s="97"/>
      <c r="AC18" s="98"/>
      <c r="AD18" s="99"/>
      <c r="AE18" s="100"/>
      <c r="AG18" s="16"/>
    </row>
    <row r="19" spans="1:33" ht="27" customHeight="1" thickBot="1" thickTop="1">
      <c r="A19" s="239"/>
      <c r="B19" s="253"/>
      <c r="C19" s="255" t="s">
        <v>87</v>
      </c>
      <c r="D19" s="256"/>
      <c r="E19" s="164">
        <f>E18</f>
        <v>0</v>
      </c>
      <c r="F19" s="130" t="s">
        <v>3</v>
      </c>
      <c r="G19" s="126">
        <v>0.03</v>
      </c>
      <c r="H19" s="4" t="s">
        <v>71</v>
      </c>
      <c r="I19" s="4" t="s">
        <v>3</v>
      </c>
      <c r="J19" s="31">
        <v>0.05</v>
      </c>
      <c r="K19" s="4" t="s">
        <v>3</v>
      </c>
      <c r="L19" s="133"/>
      <c r="M19" s="4" t="s">
        <v>74</v>
      </c>
      <c r="N19" s="8" t="s">
        <v>9</v>
      </c>
      <c r="O19" s="134">
        <f>SUM(O18)</f>
        <v>0</v>
      </c>
      <c r="P19" s="4" t="s">
        <v>71</v>
      </c>
      <c r="Q19" s="4" t="s">
        <v>7</v>
      </c>
      <c r="R19" s="75" t="s">
        <v>20</v>
      </c>
      <c r="S19" s="139">
        <f t="shared" si="2"/>
      </c>
      <c r="T19" s="257">
        <f>IF(ISERROR(ROUNDUP(SUM(S16,S18,S20,S22,S24),0))=TRUE,"",ROUNDUP(SUM(S16,S18,S20,S22,S24),0))</f>
        <v>0</v>
      </c>
      <c r="U19" s="226"/>
      <c r="V19" s="226"/>
      <c r="W19" s="81" t="s">
        <v>16</v>
      </c>
      <c r="X19" s="187" t="s">
        <v>61</v>
      </c>
      <c r="Y19" s="188"/>
      <c r="Z19" s="188"/>
      <c r="AA19" s="96"/>
      <c r="AB19" s="97"/>
      <c r="AC19" s="98"/>
      <c r="AD19" s="97"/>
      <c r="AE19" s="100"/>
      <c r="AG19" s="16"/>
    </row>
    <row r="20" spans="1:33" ht="27" customHeight="1" thickBot="1" thickTop="1">
      <c r="A20" s="239"/>
      <c r="B20" s="238" t="s">
        <v>98</v>
      </c>
      <c r="C20" s="259" t="s">
        <v>86</v>
      </c>
      <c r="D20" s="260"/>
      <c r="E20" s="165"/>
      <c r="F20" s="131" t="s">
        <v>3</v>
      </c>
      <c r="G20" s="127">
        <v>0.2</v>
      </c>
      <c r="H20" s="81" t="s">
        <v>71</v>
      </c>
      <c r="I20" s="22" t="s">
        <v>3</v>
      </c>
      <c r="J20" s="32">
        <v>0.65</v>
      </c>
      <c r="K20" s="22" t="s">
        <v>3</v>
      </c>
      <c r="L20" s="133"/>
      <c r="M20" s="22" t="s">
        <v>74</v>
      </c>
      <c r="N20" s="82" t="s">
        <v>9</v>
      </c>
      <c r="O20" s="133"/>
      <c r="P20" s="81" t="s">
        <v>71</v>
      </c>
      <c r="Q20" s="22" t="s">
        <v>7</v>
      </c>
      <c r="R20" s="83" t="s">
        <v>21</v>
      </c>
      <c r="S20" s="140">
        <f t="shared" si="2"/>
      </c>
      <c r="T20" s="177"/>
      <c r="U20" s="178"/>
      <c r="V20" s="178"/>
      <c r="W20" s="81"/>
      <c r="X20" s="102"/>
      <c r="Y20" s="261">
        <f>IF(ISERROR(S16+S17+S18+S19+S20+S21+S22+S23+S24+S25)=TRUE,"",(S16+S17+S18+S19+S20+S21+S22+S23+S24+S25))</f>
      </c>
      <c r="Z20" s="189" t="s">
        <v>3</v>
      </c>
      <c r="AA20" s="226">
        <v>1.4</v>
      </c>
      <c r="AB20" s="189" t="s">
        <v>7</v>
      </c>
      <c r="AC20" s="103"/>
      <c r="AD20" s="265">
        <f>IF(ISERROR(ROUNDDOWN(Y20*AA20,0))=TRUE,"",IF(ROUNDDOWN(Y20*AA20,0)&lt;T19+T24,T19+T24,ROUNDDOWN(Y20*AA20,0)))</f>
      </c>
      <c r="AE20" s="190" t="s">
        <v>16</v>
      </c>
      <c r="AG20" s="16"/>
    </row>
    <row r="21" spans="1:33" ht="27" customHeight="1" thickBot="1" thickTop="1">
      <c r="A21" s="239"/>
      <c r="B21" s="258"/>
      <c r="C21" s="231" t="s">
        <v>87</v>
      </c>
      <c r="D21" s="247"/>
      <c r="E21" s="162">
        <f>E20</f>
        <v>0</v>
      </c>
      <c r="F21" s="129" t="s">
        <v>3</v>
      </c>
      <c r="G21" s="125">
        <v>0.2</v>
      </c>
      <c r="H21" s="21" t="s">
        <v>71</v>
      </c>
      <c r="I21" s="21" t="s">
        <v>3</v>
      </c>
      <c r="J21" s="30">
        <v>0.05</v>
      </c>
      <c r="K21" s="21" t="s">
        <v>3</v>
      </c>
      <c r="L21" s="133"/>
      <c r="M21" s="21" t="s">
        <v>74</v>
      </c>
      <c r="N21" s="10" t="s">
        <v>9</v>
      </c>
      <c r="O21" s="134">
        <f>SUM(O20)</f>
        <v>0</v>
      </c>
      <c r="P21" s="21" t="s">
        <v>71</v>
      </c>
      <c r="Q21" s="21" t="s">
        <v>7</v>
      </c>
      <c r="R21" s="74" t="s">
        <v>35</v>
      </c>
      <c r="S21" s="138">
        <f t="shared" si="2"/>
      </c>
      <c r="T21" s="262" t="s">
        <v>87</v>
      </c>
      <c r="U21" s="263"/>
      <c r="V21" s="263"/>
      <c r="W21" s="264"/>
      <c r="X21" s="104"/>
      <c r="Y21" s="261"/>
      <c r="Z21" s="189"/>
      <c r="AA21" s="226"/>
      <c r="AB21" s="189"/>
      <c r="AC21" s="102"/>
      <c r="AD21" s="265"/>
      <c r="AE21" s="190"/>
      <c r="AG21" s="16"/>
    </row>
    <row r="22" spans="1:33" ht="27" customHeight="1" thickBot="1" thickTop="1">
      <c r="A22" s="239"/>
      <c r="B22" s="276" t="s">
        <v>94</v>
      </c>
      <c r="C22" s="254" t="s">
        <v>86</v>
      </c>
      <c r="D22" s="244"/>
      <c r="E22" s="163"/>
      <c r="F22" s="128" t="s">
        <v>3</v>
      </c>
      <c r="G22" s="124">
        <v>0.08</v>
      </c>
      <c r="H22" s="20" t="s">
        <v>71</v>
      </c>
      <c r="I22" s="19" t="s">
        <v>3</v>
      </c>
      <c r="J22" s="84">
        <v>0.65</v>
      </c>
      <c r="K22" s="19" t="s">
        <v>3</v>
      </c>
      <c r="L22" s="133"/>
      <c r="M22" s="19" t="s">
        <v>74</v>
      </c>
      <c r="N22" s="85" t="s">
        <v>9</v>
      </c>
      <c r="O22" s="133"/>
      <c r="P22" s="20" t="s">
        <v>71</v>
      </c>
      <c r="Q22" s="19" t="s">
        <v>7</v>
      </c>
      <c r="R22" s="86" t="s">
        <v>36</v>
      </c>
      <c r="S22" s="137">
        <f t="shared" si="2"/>
      </c>
      <c r="T22" s="248" t="s">
        <v>69</v>
      </c>
      <c r="U22" s="249"/>
      <c r="V22" s="249"/>
      <c r="W22" s="93"/>
      <c r="X22" s="105"/>
      <c r="Y22" s="15"/>
      <c r="Z22" s="97"/>
      <c r="AA22" s="96"/>
      <c r="AB22" s="97"/>
      <c r="AC22" s="106"/>
      <c r="AD22" s="99"/>
      <c r="AE22" s="100"/>
      <c r="AG22" s="16"/>
    </row>
    <row r="23" spans="1:33" ht="27" customHeight="1" thickBot="1" thickTop="1">
      <c r="A23" s="239"/>
      <c r="B23" s="242"/>
      <c r="C23" s="255" t="s">
        <v>87</v>
      </c>
      <c r="D23" s="256"/>
      <c r="E23" s="164">
        <f>E22</f>
        <v>0</v>
      </c>
      <c r="F23" s="130" t="s">
        <v>3</v>
      </c>
      <c r="G23" s="126">
        <v>0.08</v>
      </c>
      <c r="H23" s="4" t="s">
        <v>71</v>
      </c>
      <c r="I23" s="4" t="s">
        <v>3</v>
      </c>
      <c r="J23" s="31">
        <v>0.05</v>
      </c>
      <c r="K23" s="4" t="s">
        <v>3</v>
      </c>
      <c r="L23" s="133"/>
      <c r="M23" s="4" t="s">
        <v>74</v>
      </c>
      <c r="N23" s="8" t="s">
        <v>9</v>
      </c>
      <c r="O23" s="134">
        <f>SUM(O22)</f>
        <v>0</v>
      </c>
      <c r="P23" s="4" t="s">
        <v>71</v>
      </c>
      <c r="Q23" s="4" t="s">
        <v>7</v>
      </c>
      <c r="R23" s="75" t="s">
        <v>37</v>
      </c>
      <c r="S23" s="139">
        <f t="shared" si="2"/>
      </c>
      <c r="T23" s="248"/>
      <c r="U23" s="249"/>
      <c r="V23" s="249"/>
      <c r="W23" s="93"/>
      <c r="X23" s="105"/>
      <c r="Y23" s="96"/>
      <c r="Z23" s="97"/>
      <c r="AA23" s="96"/>
      <c r="AB23" s="97"/>
      <c r="AC23" s="106"/>
      <c r="AD23" s="99"/>
      <c r="AE23" s="100"/>
      <c r="AG23" s="16"/>
    </row>
    <row r="24" spans="1:33" ht="27" customHeight="1" thickBot="1" thickTop="1">
      <c r="A24" s="239"/>
      <c r="B24" s="241" t="s">
        <v>78</v>
      </c>
      <c r="C24" s="259" t="s">
        <v>86</v>
      </c>
      <c r="D24" s="260"/>
      <c r="E24" s="165"/>
      <c r="F24" s="131" t="s">
        <v>3</v>
      </c>
      <c r="G24" s="127">
        <v>0.005</v>
      </c>
      <c r="H24" s="81" t="s">
        <v>71</v>
      </c>
      <c r="I24" s="22" t="s">
        <v>3</v>
      </c>
      <c r="J24" s="32">
        <v>0.65</v>
      </c>
      <c r="K24" s="22" t="s">
        <v>3</v>
      </c>
      <c r="L24" s="133"/>
      <c r="M24" s="22" t="s">
        <v>74</v>
      </c>
      <c r="N24" s="82" t="s">
        <v>9</v>
      </c>
      <c r="O24" s="133"/>
      <c r="P24" s="81" t="s">
        <v>71</v>
      </c>
      <c r="Q24" s="22" t="s">
        <v>7</v>
      </c>
      <c r="R24" s="83" t="s">
        <v>30</v>
      </c>
      <c r="S24" s="140">
        <f t="shared" si="2"/>
      </c>
      <c r="T24" s="257">
        <f>IF(ISERROR(ROUNDUP(SUM(S21,S23,S25,S27,S29),0))=TRUE,"",ROUNDUP(SUM(S21,S23,S25,S27,S29),0))</f>
        <v>0</v>
      </c>
      <c r="U24" s="226"/>
      <c r="V24" s="226"/>
      <c r="W24" s="81" t="s">
        <v>16</v>
      </c>
      <c r="X24" s="102"/>
      <c r="Y24" s="96"/>
      <c r="Z24" s="97"/>
      <c r="AA24" s="96"/>
      <c r="AB24" s="97"/>
      <c r="AC24" s="106"/>
      <c r="AD24" s="99"/>
      <c r="AE24" s="100"/>
      <c r="AG24" s="16"/>
    </row>
    <row r="25" spans="1:33" ht="27" customHeight="1" thickBot="1" thickTop="1">
      <c r="A25" s="240"/>
      <c r="B25" s="242"/>
      <c r="C25" s="255" t="s">
        <v>87</v>
      </c>
      <c r="D25" s="256"/>
      <c r="E25" s="164">
        <f>E24</f>
        <v>0</v>
      </c>
      <c r="F25" s="130" t="s">
        <v>3</v>
      </c>
      <c r="G25" s="126">
        <v>0.005</v>
      </c>
      <c r="H25" s="4" t="s">
        <v>71</v>
      </c>
      <c r="I25" s="4" t="s">
        <v>3</v>
      </c>
      <c r="J25" s="31">
        <v>0.05</v>
      </c>
      <c r="K25" s="4" t="s">
        <v>3</v>
      </c>
      <c r="L25" s="133"/>
      <c r="M25" s="4" t="s">
        <v>74</v>
      </c>
      <c r="N25" s="8" t="s">
        <v>9</v>
      </c>
      <c r="O25" s="134">
        <f>SUM(O24)</f>
        <v>0</v>
      </c>
      <c r="P25" s="4" t="s">
        <v>71</v>
      </c>
      <c r="Q25" s="4" t="s">
        <v>7</v>
      </c>
      <c r="R25" s="75" t="s">
        <v>31</v>
      </c>
      <c r="S25" s="139">
        <f t="shared" si="2"/>
      </c>
      <c r="T25" s="196"/>
      <c r="U25" s="266"/>
      <c r="V25" s="266"/>
      <c r="W25" s="107"/>
      <c r="X25" s="108"/>
      <c r="Y25" s="109"/>
      <c r="Z25" s="110"/>
      <c r="AA25" s="111"/>
      <c r="AB25" s="110"/>
      <c r="AC25" s="112"/>
      <c r="AD25" s="113"/>
      <c r="AE25" s="114"/>
      <c r="AG25" s="16"/>
    </row>
    <row r="26" spans="9:19" ht="13.5" customHeight="1" thickTop="1">
      <c r="I26" s="18"/>
      <c r="J26" s="28"/>
      <c r="R26" s="28"/>
      <c r="S26" s="28"/>
    </row>
    <row r="27" spans="1:2" s="28" customFormat="1" ht="22.5" customHeight="1">
      <c r="A27" s="28" t="s">
        <v>56</v>
      </c>
      <c r="B27" s="2"/>
    </row>
    <row r="28" s="28" customFormat="1" ht="22.5" customHeight="1" thickBot="1">
      <c r="B28" s="2"/>
    </row>
    <row r="29" spans="1:31" s="28" customFormat="1" ht="35.25" customHeight="1" thickTop="1">
      <c r="A29" s="277" t="s">
        <v>2</v>
      </c>
      <c r="B29" s="278"/>
      <c r="C29" s="40" t="s">
        <v>88</v>
      </c>
      <c r="D29" s="41"/>
      <c r="E29" s="280" t="s">
        <v>136</v>
      </c>
      <c r="F29" s="280"/>
      <c r="G29" s="157"/>
      <c r="H29" s="19" t="s">
        <v>72</v>
      </c>
      <c r="I29" s="19" t="s">
        <v>3</v>
      </c>
      <c r="J29" s="280" t="s">
        <v>137</v>
      </c>
      <c r="K29" s="280"/>
      <c r="L29" s="157"/>
      <c r="M29" s="19" t="s">
        <v>75</v>
      </c>
      <c r="N29" s="19" t="s">
        <v>3</v>
      </c>
      <c r="O29" s="19" t="s">
        <v>13</v>
      </c>
      <c r="P29" s="19" t="s">
        <v>38</v>
      </c>
      <c r="Q29" s="42" t="s">
        <v>80</v>
      </c>
      <c r="R29" s="281">
        <f>AD9</f>
      </c>
      <c r="S29" s="281"/>
      <c r="T29" s="20" t="s">
        <v>16</v>
      </c>
      <c r="U29" s="20" t="s">
        <v>81</v>
      </c>
      <c r="V29" s="19" t="s">
        <v>9</v>
      </c>
      <c r="W29" s="42" t="s">
        <v>82</v>
      </c>
      <c r="X29" s="42" t="s">
        <v>80</v>
      </c>
      <c r="Y29" s="33">
        <v>1</v>
      </c>
      <c r="Z29" s="20" t="s">
        <v>83</v>
      </c>
      <c r="AA29" s="42" t="s">
        <v>81</v>
      </c>
      <c r="AB29" s="43" t="s">
        <v>7</v>
      </c>
      <c r="AC29" s="283">
        <f>IF(ISERROR(G29*L29*R29/Y29)=TRUE,"",(G29*L29*R29/Y29))</f>
      </c>
      <c r="AD29" s="283"/>
      <c r="AE29" s="44" t="s">
        <v>14</v>
      </c>
    </row>
    <row r="30" spans="1:31" s="28" customFormat="1" ht="36" customHeight="1" thickBot="1">
      <c r="A30" s="248"/>
      <c r="B30" s="279"/>
      <c r="C30" s="269" t="s">
        <v>122</v>
      </c>
      <c r="D30" s="270"/>
      <c r="E30" s="271" t="s">
        <v>43</v>
      </c>
      <c r="F30" s="271"/>
      <c r="G30" s="156"/>
      <c r="H30" s="4" t="s">
        <v>123</v>
      </c>
      <c r="I30" s="4" t="s">
        <v>124</v>
      </c>
      <c r="J30" s="271" t="s">
        <v>44</v>
      </c>
      <c r="K30" s="271"/>
      <c r="L30" s="156"/>
      <c r="M30" s="4" t="s">
        <v>125</v>
      </c>
      <c r="N30" s="4" t="s">
        <v>124</v>
      </c>
      <c r="O30" s="4" t="s">
        <v>13</v>
      </c>
      <c r="P30" s="4" t="s">
        <v>126</v>
      </c>
      <c r="Q30" s="49" t="s">
        <v>127</v>
      </c>
      <c r="R30" s="237">
        <f>IF(ISERROR(IF(AD11=0,CEILING(T11,2),IF(AD11&gt;0,CEILING(AD11,2))))=TRUE,"",IF(AD11=0,CEILING(T11,2),IF(AD11&gt;0,CEILING(AD11,2))))</f>
      </c>
      <c r="S30" s="237"/>
      <c r="T30" s="4" t="s">
        <v>16</v>
      </c>
      <c r="U30" s="4" t="s">
        <v>128</v>
      </c>
      <c r="V30" s="4" t="s">
        <v>129</v>
      </c>
      <c r="W30" s="49" t="s">
        <v>82</v>
      </c>
      <c r="X30" s="49" t="s">
        <v>130</v>
      </c>
      <c r="Y30" s="31">
        <v>2</v>
      </c>
      <c r="Z30" s="4" t="s">
        <v>83</v>
      </c>
      <c r="AA30" s="49" t="s">
        <v>131</v>
      </c>
      <c r="AB30" s="49" t="s">
        <v>132</v>
      </c>
      <c r="AC30" s="301">
        <f>IF(ISERROR(G30*L30*R30/Y30)=TRUE,"",(G30*L30*R30/Y30))</f>
      </c>
      <c r="AD30" s="301"/>
      <c r="AE30" s="50" t="s">
        <v>133</v>
      </c>
    </row>
    <row r="31" spans="1:31" s="28" customFormat="1" ht="36" customHeight="1">
      <c r="A31" s="248"/>
      <c r="B31" s="279"/>
      <c r="C31" s="45" t="s">
        <v>12</v>
      </c>
      <c r="D31" s="46"/>
      <c r="E31" s="267" t="s">
        <v>23</v>
      </c>
      <c r="F31" s="268"/>
      <c r="G31" s="284">
        <v>0.2</v>
      </c>
      <c r="H31" s="284"/>
      <c r="I31" s="284"/>
      <c r="J31" s="121" t="s">
        <v>14</v>
      </c>
      <c r="K31" s="5"/>
      <c r="L31" s="22"/>
      <c r="M31" s="5"/>
      <c r="N31" s="5" t="s">
        <v>3</v>
      </c>
      <c r="O31" s="5" t="s">
        <v>13</v>
      </c>
      <c r="P31" s="5" t="s">
        <v>39</v>
      </c>
      <c r="Q31" s="47" t="s">
        <v>80</v>
      </c>
      <c r="R31" s="273">
        <f>IF(ISERROR(IF(AD12=0,CEILING(T12,4),IF(AD12&gt;0,CEILING(AD12,4))))=TRUE,"",IF(AD12=0,CEILING(T12,4),IF(AD12&gt;0,CEILING(AD12,4))))</f>
        <v>0</v>
      </c>
      <c r="S31" s="273"/>
      <c r="T31" s="5" t="s">
        <v>16</v>
      </c>
      <c r="U31" s="5" t="s">
        <v>81</v>
      </c>
      <c r="V31" s="5" t="s">
        <v>9</v>
      </c>
      <c r="W31" s="47" t="s">
        <v>82</v>
      </c>
      <c r="X31" s="47" t="s">
        <v>80</v>
      </c>
      <c r="Y31" s="29">
        <v>4</v>
      </c>
      <c r="Z31" s="5" t="s">
        <v>83</v>
      </c>
      <c r="AA31" s="47" t="s">
        <v>81</v>
      </c>
      <c r="AB31" s="47" t="s">
        <v>7</v>
      </c>
      <c r="AC31" s="168">
        <f>IF(ISERROR(G31*R31/Y31)=TRUE,"",G31*R31/Y31)</f>
        <v>0</v>
      </c>
      <c r="AD31" s="168"/>
      <c r="AE31" s="48" t="s">
        <v>14</v>
      </c>
    </row>
    <row r="32" spans="1:31" s="28" customFormat="1" ht="30" customHeight="1">
      <c r="A32" s="248"/>
      <c r="B32" s="279"/>
      <c r="C32" s="45" t="s">
        <v>22</v>
      </c>
      <c r="D32" s="46"/>
      <c r="E32" s="267" t="s">
        <v>23</v>
      </c>
      <c r="F32" s="268"/>
      <c r="G32" s="272">
        <v>0.2</v>
      </c>
      <c r="H32" s="272"/>
      <c r="I32" s="272"/>
      <c r="J32" s="121" t="s">
        <v>14</v>
      </c>
      <c r="K32" s="5"/>
      <c r="L32" s="5"/>
      <c r="M32" s="5"/>
      <c r="N32" s="5" t="s">
        <v>3</v>
      </c>
      <c r="O32" s="5" t="s">
        <v>13</v>
      </c>
      <c r="P32" s="5" t="s">
        <v>40</v>
      </c>
      <c r="Q32" s="47" t="s">
        <v>80</v>
      </c>
      <c r="R32" s="273">
        <f>IF(ISERROR(IF(AD13=0,CEILING(T13,4),IF(AD13&gt;0,CEILING(AD13,4))))=TRUE,"",IF(AD13=0,CEILING(T13,4),IF(AD13&gt;0,CEILING(AD13,4))))</f>
        <v>0</v>
      </c>
      <c r="S32" s="273"/>
      <c r="T32" s="5" t="s">
        <v>16</v>
      </c>
      <c r="U32" s="5" t="s">
        <v>81</v>
      </c>
      <c r="V32" s="5" t="s">
        <v>9</v>
      </c>
      <c r="W32" s="47" t="s">
        <v>82</v>
      </c>
      <c r="X32" s="47" t="s">
        <v>80</v>
      </c>
      <c r="Y32" s="29">
        <v>4</v>
      </c>
      <c r="Z32" s="5" t="s">
        <v>83</v>
      </c>
      <c r="AA32" s="47" t="s">
        <v>81</v>
      </c>
      <c r="AB32" s="47" t="s">
        <v>7</v>
      </c>
      <c r="AC32" s="168">
        <f>IF(ISERROR(G32*R32/Y32)=TRUE,"",G32*R32/Y32)</f>
        <v>0</v>
      </c>
      <c r="AD32" s="168"/>
      <c r="AE32" s="48" t="s">
        <v>14</v>
      </c>
    </row>
    <row r="33" spans="1:31" s="28" customFormat="1" ht="30" customHeight="1">
      <c r="A33" s="248"/>
      <c r="B33" s="279"/>
      <c r="C33" s="47" t="s">
        <v>15</v>
      </c>
      <c r="D33" s="45"/>
      <c r="E33" s="267" t="s">
        <v>23</v>
      </c>
      <c r="F33" s="268"/>
      <c r="G33" s="272">
        <v>0.2</v>
      </c>
      <c r="H33" s="272"/>
      <c r="I33" s="272"/>
      <c r="J33" s="121" t="s">
        <v>14</v>
      </c>
      <c r="K33" s="5"/>
      <c r="L33" s="5"/>
      <c r="M33" s="5"/>
      <c r="N33" s="5" t="s">
        <v>3</v>
      </c>
      <c r="O33" s="5" t="s">
        <v>13</v>
      </c>
      <c r="P33" s="5" t="s">
        <v>41</v>
      </c>
      <c r="Q33" s="47" t="s">
        <v>80</v>
      </c>
      <c r="R33" s="273">
        <f>IF(ISERROR(IF(AD14=0,CEILING(T14,4),IF(AD14&gt;0,CEILING(AD14,4))))=TRUE,"",IF(AD14=0,CEILING(T14,4),IF(AD14&gt;0,CEILING(AD14,4))))</f>
        <v>0</v>
      </c>
      <c r="S33" s="273"/>
      <c r="T33" s="5" t="s">
        <v>16</v>
      </c>
      <c r="U33" s="5" t="s">
        <v>81</v>
      </c>
      <c r="V33" s="5" t="s">
        <v>9</v>
      </c>
      <c r="W33" s="47" t="s">
        <v>82</v>
      </c>
      <c r="X33" s="47" t="s">
        <v>80</v>
      </c>
      <c r="Y33" s="29">
        <v>4</v>
      </c>
      <c r="Z33" s="5" t="s">
        <v>83</v>
      </c>
      <c r="AA33" s="47" t="s">
        <v>81</v>
      </c>
      <c r="AB33" s="47" t="s">
        <v>7</v>
      </c>
      <c r="AC33" s="168">
        <f>IF(ISERROR(G33*R33/Y33)=TRUE,"",G33*R33/Y33)</f>
        <v>0</v>
      </c>
      <c r="AD33" s="168"/>
      <c r="AE33" s="48" t="s">
        <v>14</v>
      </c>
    </row>
    <row r="34" spans="1:31" s="28" customFormat="1" ht="30" customHeight="1" thickBot="1">
      <c r="A34" s="248"/>
      <c r="B34" s="279"/>
      <c r="C34" s="274" t="s">
        <v>90</v>
      </c>
      <c r="D34" s="275"/>
      <c r="E34" s="171" t="s">
        <v>23</v>
      </c>
      <c r="F34" s="172"/>
      <c r="G34" s="285">
        <v>0.25</v>
      </c>
      <c r="H34" s="285"/>
      <c r="I34" s="285"/>
      <c r="J34" s="122" t="s">
        <v>14</v>
      </c>
      <c r="K34" s="21"/>
      <c r="L34" s="21"/>
      <c r="M34" s="21"/>
      <c r="N34" s="21" t="s">
        <v>3</v>
      </c>
      <c r="O34" s="21" t="s">
        <v>13</v>
      </c>
      <c r="P34" s="21" t="s">
        <v>42</v>
      </c>
      <c r="Q34" s="49" t="s">
        <v>80</v>
      </c>
      <c r="R34" s="273">
        <f>IF(ISERROR(IF(AD15=0,CEILING(T15,2),IF(AD15&gt;0,CEILING(AD15,2))))=TRUE,"",IF(AD15=0,CEILING(T15,2),IF(AD15&gt;0,CEILING(AD15,2))))</f>
        <v>0</v>
      </c>
      <c r="S34" s="273"/>
      <c r="T34" s="4" t="s">
        <v>16</v>
      </c>
      <c r="U34" s="4" t="s">
        <v>81</v>
      </c>
      <c r="V34" s="21" t="s">
        <v>9</v>
      </c>
      <c r="W34" s="49" t="s">
        <v>82</v>
      </c>
      <c r="X34" s="49" t="s">
        <v>80</v>
      </c>
      <c r="Y34" s="31">
        <v>2</v>
      </c>
      <c r="Z34" s="4" t="s">
        <v>83</v>
      </c>
      <c r="AA34" s="49" t="s">
        <v>81</v>
      </c>
      <c r="AB34" s="49" t="s">
        <v>7</v>
      </c>
      <c r="AC34" s="303">
        <f>IF(ISERROR(G34*R34/Y34)=TRUE,"",G34*R34/Y34)</f>
        <v>0</v>
      </c>
      <c r="AD34" s="303"/>
      <c r="AE34" s="50" t="s">
        <v>14</v>
      </c>
    </row>
    <row r="35" spans="1:31" s="28" customFormat="1" ht="36" customHeight="1" thickBot="1" thickTop="1">
      <c r="A35" s="288" t="s">
        <v>45</v>
      </c>
      <c r="B35" s="289"/>
      <c r="C35" s="115" t="s">
        <v>91</v>
      </c>
      <c r="D35" s="116"/>
      <c r="E35" s="282" t="s">
        <v>43</v>
      </c>
      <c r="F35" s="282"/>
      <c r="G35" s="132"/>
      <c r="H35" s="117" t="s">
        <v>79</v>
      </c>
      <c r="I35" s="118" t="s">
        <v>3</v>
      </c>
      <c r="J35" s="282" t="s">
        <v>44</v>
      </c>
      <c r="K35" s="282"/>
      <c r="L35" s="132"/>
      <c r="M35" s="20" t="s">
        <v>79</v>
      </c>
      <c r="N35" s="20" t="s">
        <v>3</v>
      </c>
      <c r="O35" s="20" t="s">
        <v>13</v>
      </c>
      <c r="P35" s="118" t="s">
        <v>47</v>
      </c>
      <c r="Q35" s="119" t="s">
        <v>80</v>
      </c>
      <c r="R35" s="292">
        <f>IF(ISERROR(CEILING(AD20,2))=TRUE,"",CEILING(AD20,2))</f>
      </c>
      <c r="S35" s="292"/>
      <c r="T35" s="19" t="s">
        <v>16</v>
      </c>
      <c r="U35" s="19" t="s">
        <v>81</v>
      </c>
      <c r="V35" s="20" t="s">
        <v>84</v>
      </c>
      <c r="W35" s="42" t="s">
        <v>82</v>
      </c>
      <c r="X35" s="42" t="s">
        <v>80</v>
      </c>
      <c r="Y35" s="84">
        <v>2</v>
      </c>
      <c r="Z35" s="19" t="s">
        <v>83</v>
      </c>
      <c r="AA35" s="43" t="s">
        <v>81</v>
      </c>
      <c r="AB35" s="51" t="s">
        <v>7</v>
      </c>
      <c r="AC35" s="304">
        <f>IF(ISERROR(G35*L35*R35/Y35)=TRUE,"",(G35*L35*R35/Y35))</f>
      </c>
      <c r="AD35" s="304"/>
      <c r="AE35" s="120" t="s">
        <v>14</v>
      </c>
    </row>
    <row r="36" spans="1:31" s="28" customFormat="1" ht="24.75" customHeight="1" thickBot="1" thickTop="1">
      <c r="A36" s="286" t="s">
        <v>48</v>
      </c>
      <c r="B36" s="287"/>
      <c r="C36" s="287"/>
      <c r="D36" s="42"/>
      <c r="E36" s="42"/>
      <c r="F36" s="52"/>
      <c r="G36" s="177" t="s">
        <v>49</v>
      </c>
      <c r="H36" s="178"/>
      <c r="I36" s="178"/>
      <c r="J36" s="42"/>
      <c r="K36" s="42"/>
      <c r="L36" s="53" t="s">
        <v>52</v>
      </c>
      <c r="M36" s="42"/>
      <c r="N36" s="42"/>
      <c r="O36" s="42"/>
      <c r="P36" s="54"/>
      <c r="Q36" s="54"/>
      <c r="R36" s="54"/>
      <c r="S36" s="55"/>
      <c r="T36" s="55" t="s">
        <v>0</v>
      </c>
      <c r="U36" s="55"/>
      <c r="V36" s="169"/>
      <c r="W36" s="170"/>
      <c r="X36" s="55" t="s">
        <v>14</v>
      </c>
      <c r="Y36" s="55"/>
      <c r="Z36" s="56"/>
      <c r="AA36" s="42" t="s">
        <v>53</v>
      </c>
      <c r="AB36" s="42"/>
      <c r="AC36" s="42"/>
      <c r="AD36" s="42"/>
      <c r="AE36" s="56"/>
    </row>
    <row r="37" spans="1:31" s="28" customFormat="1" ht="24.75" customHeight="1" thickBot="1" thickTop="1">
      <c r="A37" s="53"/>
      <c r="B37" s="54"/>
      <c r="C37" s="54"/>
      <c r="D37" s="57" t="s">
        <v>59</v>
      </c>
      <c r="E37" s="141">
        <f>SUM(AC29:AC30)</f>
        <v>0</v>
      </c>
      <c r="F37" s="58" t="s">
        <v>14</v>
      </c>
      <c r="G37" s="177" t="s">
        <v>50</v>
      </c>
      <c r="H37" s="178"/>
      <c r="I37" s="178"/>
      <c r="J37" s="51"/>
      <c r="K37" s="54"/>
      <c r="L37" s="59"/>
      <c r="M37" s="57"/>
      <c r="N37" s="60"/>
      <c r="O37" s="54"/>
      <c r="P37" s="54"/>
      <c r="Q37" s="54"/>
      <c r="R37" s="54"/>
      <c r="S37" s="36"/>
      <c r="T37" s="57" t="s">
        <v>62</v>
      </c>
      <c r="U37" s="57"/>
      <c r="V37" s="169"/>
      <c r="W37" s="170"/>
      <c r="X37" s="57" t="s">
        <v>14</v>
      </c>
      <c r="Y37" s="57"/>
      <c r="Z37" s="58"/>
      <c r="AA37" s="54"/>
      <c r="AB37" s="54"/>
      <c r="AC37" s="54"/>
      <c r="AD37" s="54"/>
      <c r="AE37" s="58"/>
    </row>
    <row r="38" spans="1:31" s="28" customFormat="1" ht="24.75" customHeight="1" thickBot="1" thickTop="1">
      <c r="A38" s="53"/>
      <c r="B38" s="136">
        <f>IF(ISERROR(AC29+AC30+AC35)=TRUE,"",(AC29+AC30+AC35))</f>
      </c>
      <c r="C38" s="27" t="s">
        <v>14</v>
      </c>
      <c r="D38" s="57" t="s">
        <v>60</v>
      </c>
      <c r="E38" s="142">
        <f>AC35</f>
      </c>
      <c r="F38" s="57" t="s">
        <v>14</v>
      </c>
      <c r="G38" s="53"/>
      <c r="H38" s="54"/>
      <c r="I38" s="54"/>
      <c r="J38" s="302">
        <f>SUM(AC31:AD34)</f>
        <v>0</v>
      </c>
      <c r="K38" s="57" t="s">
        <v>51</v>
      </c>
      <c r="L38" s="59"/>
      <c r="M38" s="57"/>
      <c r="N38" s="293"/>
      <c r="O38" s="293"/>
      <c r="P38" s="135" t="s">
        <v>14</v>
      </c>
      <c r="Q38" s="27"/>
      <c r="R38" s="27"/>
      <c r="S38" s="62"/>
      <c r="T38" s="61" t="s">
        <v>63</v>
      </c>
      <c r="U38" s="57"/>
      <c r="V38" s="169"/>
      <c r="W38" s="170"/>
      <c r="X38" s="63" t="s">
        <v>14</v>
      </c>
      <c r="Y38" s="63"/>
      <c r="Z38" s="58"/>
      <c r="AA38" s="54"/>
      <c r="AB38" s="290"/>
      <c r="AC38" s="294"/>
      <c r="AD38" s="291"/>
      <c r="AE38" s="58" t="s">
        <v>14</v>
      </c>
    </row>
    <row r="39" spans="1:31" s="28" customFormat="1" ht="22.5" customHeight="1" thickBot="1" thickTop="1">
      <c r="A39" s="181" t="s">
        <v>64</v>
      </c>
      <c r="B39" s="182"/>
      <c r="C39" s="182"/>
      <c r="D39" s="42"/>
      <c r="E39" s="42"/>
      <c r="F39" s="42"/>
      <c r="G39" s="295" t="s">
        <v>65</v>
      </c>
      <c r="H39" s="296"/>
      <c r="I39" s="296"/>
      <c r="J39" s="296"/>
      <c r="K39" s="64"/>
      <c r="L39" s="64"/>
      <c r="M39" s="64"/>
      <c r="N39" s="65"/>
      <c r="O39" s="66"/>
      <c r="P39" s="51"/>
      <c r="Q39" s="297" t="s">
        <v>66</v>
      </c>
      <c r="R39" s="298"/>
      <c r="S39" s="298"/>
      <c r="T39" s="298"/>
      <c r="U39" s="298"/>
      <c r="V39" s="298"/>
      <c r="W39" s="298"/>
      <c r="X39" s="298"/>
      <c r="Y39" s="299">
        <f>IF(ISERROR(SUM(B38,J38,N38,AB38,D40,L40))=TRUE,"",(SUM(B38,J38,N38,AB38,D40,L40)))</f>
        <v>0</v>
      </c>
      <c r="Z39" s="299"/>
      <c r="AA39" s="299"/>
      <c r="AB39" s="299"/>
      <c r="AC39" s="299"/>
      <c r="AD39" s="299"/>
      <c r="AE39" s="67"/>
    </row>
    <row r="40" spans="1:31" s="28" customFormat="1" ht="22.5" customHeight="1" thickBot="1" thickTop="1">
      <c r="A40" s="68"/>
      <c r="B40" s="27"/>
      <c r="C40" s="27"/>
      <c r="D40" s="290"/>
      <c r="E40" s="291"/>
      <c r="F40" s="61" t="s">
        <v>14</v>
      </c>
      <c r="G40" s="173" t="s">
        <v>70</v>
      </c>
      <c r="H40" s="174"/>
      <c r="I40" s="174"/>
      <c r="J40" s="174"/>
      <c r="K40" s="69"/>
      <c r="L40" s="290"/>
      <c r="M40" s="291"/>
      <c r="N40" s="70" t="s">
        <v>14</v>
      </c>
      <c r="O40" s="51"/>
      <c r="P40" s="51"/>
      <c r="Q40" s="175"/>
      <c r="R40" s="176"/>
      <c r="S40" s="176"/>
      <c r="T40" s="71"/>
      <c r="U40" s="71"/>
      <c r="V40" s="71"/>
      <c r="W40" s="71"/>
      <c r="X40" s="71"/>
      <c r="Y40" s="300"/>
      <c r="Z40" s="300"/>
      <c r="AA40" s="300"/>
      <c r="AB40" s="300"/>
      <c r="AC40" s="300"/>
      <c r="AD40" s="300"/>
      <c r="AE40" s="72" t="s">
        <v>51</v>
      </c>
    </row>
    <row r="41" spans="3:24" s="28" customFormat="1" ht="24.75" customHeight="1" thickTop="1">
      <c r="C41" s="34"/>
      <c r="D41" s="34"/>
      <c r="E41" s="34"/>
      <c r="F41" s="34"/>
      <c r="G41" s="34"/>
      <c r="H41" s="34"/>
      <c r="I41" s="34"/>
      <c r="J41" s="34"/>
      <c r="T41" s="35"/>
      <c r="U41" s="35"/>
      <c r="V41" s="35"/>
      <c r="W41" s="35"/>
      <c r="X41" s="35"/>
    </row>
    <row r="42" spans="2:29" s="28" customFormat="1" ht="19.5" customHeight="1">
      <c r="B42" s="36" t="s">
        <v>57</v>
      </c>
      <c r="S42" s="123" t="s">
        <v>101</v>
      </c>
      <c r="T42" s="167" t="s">
        <v>102</v>
      </c>
      <c r="U42" s="167"/>
      <c r="V42" s="167"/>
      <c r="W42" s="167"/>
      <c r="X42" s="167"/>
      <c r="Y42" s="167"/>
      <c r="Z42" s="167"/>
      <c r="AA42" s="167"/>
      <c r="AB42" s="167"/>
      <c r="AC42" s="167"/>
    </row>
    <row r="43" spans="2:29" s="28" customFormat="1" ht="19.5" customHeight="1">
      <c r="B43" s="36" t="s">
        <v>93</v>
      </c>
      <c r="S43" s="123"/>
      <c r="T43" s="180" t="s">
        <v>103</v>
      </c>
      <c r="U43" s="180"/>
      <c r="V43" s="180"/>
      <c r="W43" s="180"/>
      <c r="X43" s="180"/>
      <c r="Y43" s="180"/>
      <c r="Z43" s="180"/>
      <c r="AA43" s="180"/>
      <c r="AB43" s="180"/>
      <c r="AC43" s="180"/>
    </row>
    <row r="44" spans="2:29" s="28" customFormat="1" ht="19.5" customHeight="1">
      <c r="B44" s="28" t="s">
        <v>58</v>
      </c>
      <c r="S44" s="123" t="s">
        <v>104</v>
      </c>
      <c r="T44" s="167" t="s">
        <v>105</v>
      </c>
      <c r="U44" s="167"/>
      <c r="V44" s="167"/>
      <c r="W44" s="167"/>
      <c r="X44" s="167"/>
      <c r="Y44" s="167"/>
      <c r="Z44" s="167"/>
      <c r="AA44" s="167"/>
      <c r="AB44" s="167"/>
      <c r="AC44" s="167"/>
    </row>
    <row r="45" spans="19:30" s="28" customFormat="1" ht="19.5" customHeight="1">
      <c r="S45" s="123" t="s">
        <v>106</v>
      </c>
      <c r="T45" s="167" t="s">
        <v>107</v>
      </c>
      <c r="U45" s="167"/>
      <c r="V45" s="167"/>
      <c r="W45" s="167"/>
      <c r="X45" s="167"/>
      <c r="Y45" s="167"/>
      <c r="Z45" s="167"/>
      <c r="AA45" s="167"/>
      <c r="AB45" s="167"/>
      <c r="AC45" s="167"/>
      <c r="AD45" s="167"/>
    </row>
    <row r="46" spans="16:30" s="28" customFormat="1" ht="19.5" customHeight="1">
      <c r="P46" s="1"/>
      <c r="Q46" s="1"/>
      <c r="R46" s="1"/>
      <c r="T46" s="167" t="s">
        <v>108</v>
      </c>
      <c r="U46" s="167"/>
      <c r="V46" s="167"/>
      <c r="W46" s="167"/>
      <c r="X46" s="167"/>
      <c r="Y46" s="167"/>
      <c r="Z46" s="167"/>
      <c r="AA46" s="167"/>
      <c r="AB46" s="167"/>
      <c r="AC46" s="167"/>
      <c r="AD46" s="1"/>
    </row>
    <row r="47" spans="16:31" s="28" customFormat="1" ht="19.5" customHeight="1">
      <c r="P47" s="38"/>
      <c r="Q47" s="38"/>
      <c r="R47" s="38"/>
      <c r="S47" s="123" t="s">
        <v>99</v>
      </c>
      <c r="T47" s="179" t="s">
        <v>100</v>
      </c>
      <c r="U47" s="179"/>
      <c r="V47" s="179"/>
      <c r="W47" s="179"/>
      <c r="X47" s="179"/>
      <c r="Y47" s="179"/>
      <c r="Z47" s="179"/>
      <c r="AA47" s="179"/>
      <c r="AB47" s="179"/>
      <c r="AC47" s="179"/>
      <c r="AD47" s="179"/>
      <c r="AE47" s="38"/>
    </row>
    <row r="48" spans="15:31" s="28" customFormat="1" ht="20.25" customHeight="1">
      <c r="O48" s="38"/>
      <c r="P48" s="38"/>
      <c r="Q48" s="38"/>
      <c r="R48" s="38"/>
      <c r="S48" s="38"/>
      <c r="T48" s="179"/>
      <c r="U48" s="179"/>
      <c r="V48" s="179"/>
      <c r="W48" s="179"/>
      <c r="X48" s="179"/>
      <c r="Y48" s="179"/>
      <c r="Z48" s="179"/>
      <c r="AA48" s="179"/>
      <c r="AB48" s="179"/>
      <c r="AC48" s="179"/>
      <c r="AD48" s="179"/>
      <c r="AE48" s="38"/>
    </row>
    <row r="49" spans="2:31" s="28" customFormat="1" ht="23.25" customHeight="1">
      <c r="B49" s="37" t="s">
        <v>92</v>
      </c>
      <c r="O49" s="38"/>
      <c r="P49" s="38"/>
      <c r="Q49" s="38"/>
      <c r="R49" s="38"/>
      <c r="S49" s="38"/>
      <c r="T49" s="179"/>
      <c r="U49" s="179"/>
      <c r="V49" s="179"/>
      <c r="W49" s="179"/>
      <c r="X49" s="179"/>
      <c r="Y49" s="179"/>
      <c r="Z49" s="179"/>
      <c r="AA49" s="179"/>
      <c r="AB49" s="179"/>
      <c r="AC49" s="179"/>
      <c r="AD49" s="179"/>
      <c r="AE49" s="38"/>
    </row>
    <row r="50" spans="19:30" s="28" customFormat="1" ht="19.5" customHeight="1">
      <c r="S50" s="38"/>
      <c r="T50" s="38"/>
      <c r="U50" s="38"/>
      <c r="V50" s="38"/>
      <c r="W50" s="38"/>
      <c r="X50" s="38"/>
      <c r="Y50" s="38"/>
      <c r="Z50" s="38"/>
      <c r="AA50" s="38"/>
      <c r="AB50" s="38"/>
      <c r="AC50" s="38"/>
      <c r="AD50" s="38"/>
    </row>
    <row r="51" s="28" customFormat="1" ht="19.5" customHeight="1"/>
    <row r="52" spans="3:30" s="28" customFormat="1" ht="39.75" customHeight="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row>
    <row r="53" ht="19.5" customHeight="1">
      <c r="B53" s="11"/>
    </row>
    <row r="54" ht="15.75" customHeight="1"/>
    <row r="56" ht="15" customHeight="1"/>
  </sheetData>
  <sheetProtection selectLockedCells="1"/>
  <mergeCells count="122">
    <mergeCell ref="AB38:AD38"/>
    <mergeCell ref="A39:C39"/>
    <mergeCell ref="G39:J39"/>
    <mergeCell ref="Q39:X39"/>
    <mergeCell ref="Y39:AD40"/>
    <mergeCell ref="D40:E40"/>
    <mergeCell ref="A36:C36"/>
    <mergeCell ref="G36:I36"/>
    <mergeCell ref="V36:W36"/>
    <mergeCell ref="A35:B35"/>
    <mergeCell ref="E35:F35"/>
    <mergeCell ref="L40:M40"/>
    <mergeCell ref="R35:S35"/>
    <mergeCell ref="N38:O38"/>
    <mergeCell ref="V38:W38"/>
    <mergeCell ref="T24:V24"/>
    <mergeCell ref="C25:D25"/>
    <mergeCell ref="G32:I32"/>
    <mergeCell ref="R32:S32"/>
    <mergeCell ref="AC34:AD34"/>
    <mergeCell ref="E33:F33"/>
    <mergeCell ref="AC29:AD29"/>
    <mergeCell ref="E31:F31"/>
    <mergeCell ref="G31:I31"/>
    <mergeCell ref="G34:I34"/>
    <mergeCell ref="A29:B34"/>
    <mergeCell ref="E29:F29"/>
    <mergeCell ref="J29:K29"/>
    <mergeCell ref="R29:S29"/>
    <mergeCell ref="R34:S34"/>
    <mergeCell ref="J35:K35"/>
    <mergeCell ref="B24:B25"/>
    <mergeCell ref="C24:D24"/>
    <mergeCell ref="G33:I33"/>
    <mergeCell ref="R33:S33"/>
    <mergeCell ref="C34:D34"/>
    <mergeCell ref="B22:B23"/>
    <mergeCell ref="C22:D22"/>
    <mergeCell ref="E30:F30"/>
    <mergeCell ref="R30:S30"/>
    <mergeCell ref="R31:S31"/>
    <mergeCell ref="T22:V23"/>
    <mergeCell ref="C23:D23"/>
    <mergeCell ref="AC32:AD32"/>
    <mergeCell ref="AA20:AA21"/>
    <mergeCell ref="AB20:AB21"/>
    <mergeCell ref="AD20:AD21"/>
    <mergeCell ref="T25:V25"/>
    <mergeCell ref="E32:F32"/>
    <mergeCell ref="C30:D30"/>
    <mergeCell ref="J30:K30"/>
    <mergeCell ref="B20:B21"/>
    <mergeCell ref="C20:D20"/>
    <mergeCell ref="T20:V20"/>
    <mergeCell ref="Y20:Y21"/>
    <mergeCell ref="C21:D21"/>
    <mergeCell ref="T21:W21"/>
    <mergeCell ref="A16:A25"/>
    <mergeCell ref="B16:B17"/>
    <mergeCell ref="C16:D16"/>
    <mergeCell ref="T16:V16"/>
    <mergeCell ref="C17:D17"/>
    <mergeCell ref="T17:V18"/>
    <mergeCell ref="B18:B19"/>
    <mergeCell ref="C18:D18"/>
    <mergeCell ref="C19:D19"/>
    <mergeCell ref="T19:V19"/>
    <mergeCell ref="C11:D11"/>
    <mergeCell ref="T11:V11"/>
    <mergeCell ref="C12:C15"/>
    <mergeCell ref="T12:V12"/>
    <mergeCell ref="T13:V13"/>
    <mergeCell ref="T14:V14"/>
    <mergeCell ref="T15:V15"/>
    <mergeCell ref="O9:O10"/>
    <mergeCell ref="R9:R10"/>
    <mergeCell ref="S9:S10"/>
    <mergeCell ref="T9:V10"/>
    <mergeCell ref="W9:W10"/>
    <mergeCell ref="AD9:AD10"/>
    <mergeCell ref="I9:I10"/>
    <mergeCell ref="L9:L10"/>
    <mergeCell ref="M9:M10"/>
    <mergeCell ref="J9:J10"/>
    <mergeCell ref="K9:K10"/>
    <mergeCell ref="N9:N10"/>
    <mergeCell ref="A7:B8"/>
    <mergeCell ref="C7:D8"/>
    <mergeCell ref="E7:S7"/>
    <mergeCell ref="Q9:Q10"/>
    <mergeCell ref="A9:B15"/>
    <mergeCell ref="C9:D10"/>
    <mergeCell ref="E9:E10"/>
    <mergeCell ref="F9:F10"/>
    <mergeCell ref="G9:G10"/>
    <mergeCell ref="H9:H10"/>
    <mergeCell ref="G8:H8"/>
    <mergeCell ref="L8:M8"/>
    <mergeCell ref="O8:P8"/>
    <mergeCell ref="R8:S8"/>
    <mergeCell ref="T8:W8"/>
    <mergeCell ref="X8:Y8"/>
    <mergeCell ref="T47:AD49"/>
    <mergeCell ref="T42:AC42"/>
    <mergeCell ref="T43:AC43"/>
    <mergeCell ref="T44:AC44"/>
    <mergeCell ref="T45:AD45"/>
    <mergeCell ref="X7:AE7"/>
    <mergeCell ref="AC8:AE8"/>
    <mergeCell ref="X19:Z19"/>
    <mergeCell ref="Z20:Z21"/>
    <mergeCell ref="AE20:AE21"/>
    <mergeCell ref="AC30:AD30"/>
    <mergeCell ref="T46:AC46"/>
    <mergeCell ref="AC31:AD31"/>
    <mergeCell ref="AC33:AD33"/>
    <mergeCell ref="V37:W37"/>
    <mergeCell ref="E34:F34"/>
    <mergeCell ref="G40:J40"/>
    <mergeCell ref="Q40:S40"/>
    <mergeCell ref="G37:I37"/>
    <mergeCell ref="AC35:AD35"/>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中央清掃事務所作業係-曽村</dc:creator>
  <cp:keywords/>
  <dc:description/>
  <cp:lastModifiedBy>seisou_02-11</cp:lastModifiedBy>
  <cp:lastPrinted>2021-03-22T05:53:42Z</cp:lastPrinted>
  <dcterms:modified xsi:type="dcterms:W3CDTF">2021-03-27T04:37:10Z</dcterms:modified>
  <cp:category/>
  <cp:version/>
  <cp:contentType/>
  <cp:contentStatus/>
</cp:coreProperties>
</file>