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70" windowHeight="7245" activeTab="0"/>
  </bookViews>
  <sheets>
    <sheet name="事業所ビル " sheetId="1" r:id="rId1"/>
    <sheet name="事業所ビル 記入例" sheetId="2" r:id="rId2"/>
  </sheets>
  <definedNames/>
  <calcPr fullCalcOnLoad="1"/>
</workbook>
</file>

<file path=xl/comments2.xml><?xml version="1.0" encoding="utf-8"?>
<comments xmlns="http://schemas.openxmlformats.org/spreadsheetml/2006/main">
  <authors>
    <author>chuo</author>
  </authors>
  <commentList>
    <comment ref="D36" authorId="0">
      <text>
        <r>
          <rPr>
            <b/>
            <sz val="16"/>
            <color indexed="10"/>
            <rFont val="ＭＳ Ｐゴシック"/>
            <family val="3"/>
          </rPr>
          <t>作業場所の明確な数字は示していないが、必要に応じて設置してください。</t>
        </r>
      </text>
    </comment>
    <comment ref="P36" authorId="0">
      <text>
        <r>
          <rPr>
            <b/>
            <sz val="16"/>
            <color indexed="10"/>
            <rFont val="ＭＳ Ｐゴシック"/>
            <family val="3"/>
          </rPr>
          <t>原則として保管場所と作業場所を合わせて３㎡以上設ける。</t>
        </r>
        <r>
          <rPr>
            <sz val="16"/>
            <rFont val="ＭＳ Ｐゴシック"/>
            <family val="3"/>
          </rPr>
          <t xml:space="preserve">
</t>
        </r>
      </text>
    </comment>
  </commentList>
</comments>
</file>

<file path=xl/sharedStrings.xml><?xml version="1.0" encoding="utf-8"?>
<sst xmlns="http://schemas.openxmlformats.org/spreadsheetml/2006/main" count="747" uniqueCount="161">
  <si>
    <t>廃棄物</t>
  </si>
  <si>
    <t>缶</t>
  </si>
  <si>
    <t>住宅</t>
  </si>
  <si>
    <t>×</t>
  </si>
  <si>
    <t>排出量</t>
  </si>
  <si>
    <t>収集間隔</t>
  </si>
  <si>
    <t>容器容量</t>
  </si>
  <si>
    <t>基準個数</t>
  </si>
  <si>
    <t>予備率</t>
  </si>
  <si>
    <t>必要個数</t>
  </si>
  <si>
    <t>②古紙面積</t>
  </si>
  <si>
    <t>容器数</t>
  </si>
  <si>
    <t>④缶容器</t>
  </si>
  <si>
    <t>÷</t>
  </si>
  <si>
    <t>個</t>
  </si>
  <si>
    <t>③びん容器</t>
  </si>
  <si>
    <t>×</t>
  </si>
  <si>
    <t>＝</t>
  </si>
  <si>
    <t>容器底面積</t>
  </si>
  <si>
    <t>㎡</t>
  </si>
  <si>
    <t>基準個数の求め方</t>
  </si>
  <si>
    <t>必要個数の求め方</t>
  </si>
  <si>
    <t>資　源</t>
  </si>
  <si>
    <t>古　紙</t>
  </si>
  <si>
    <t>用　途</t>
  </si>
  <si>
    <t>住　宅</t>
  </si>
  <si>
    <t>事
業
用
途</t>
  </si>
  <si>
    <t>×</t>
  </si>
  <si>
    <t>び　ん</t>
  </si>
  <si>
    <t>容器の直径
又は縦</t>
  </si>
  <si>
    <t>容器の直径
又は横</t>
  </si>
  <si>
    <t>事業</t>
  </si>
  <si>
    <t>床面積又は人員数</t>
  </si>
  <si>
    <t>二</t>
  </si>
  <si>
    <t>⑦廃棄物保管場所</t>
  </si>
  <si>
    <t>⑧資源保管場所</t>
  </si>
  <si>
    <t>(②～⑤の合計)</t>
  </si>
  <si>
    <t>㎡</t>
  </si>
  <si>
    <t>⑨作業上必要面積</t>
  </si>
  <si>
    <t>⑩洗浄排水設備等</t>
  </si>
  <si>
    <t>　廃棄物と資源の種類ごとの排出量に応じた容器の必要個数を算定して、その必要個数分の容器の底面積の総計が保管場所面積となります。</t>
  </si>
  <si>
    <t>１.容器の算定表</t>
  </si>
  <si>
    <t>２．必要面積の算出表</t>
  </si>
  <si>
    <t>注１　古紙は便宜上びん缶のコンテナ容器による計算とする。</t>
  </si>
  <si>
    <t>注３　各容器の容量や重ねられる段数は以下のとおりとする。</t>
  </si>
  <si>
    <t>①住宅</t>
  </si>
  <si>
    <t>⑥事業</t>
  </si>
  <si>
    <t>キ～タの合計</t>
  </si>
  <si>
    <t>注５　必要個数は、小数点を切捨てる。</t>
  </si>
  <si>
    <t>資源</t>
  </si>
  <si>
    <t>再利用対象物</t>
  </si>
  <si>
    <t>⑪粗大ごみ置き場</t>
  </si>
  <si>
    <t>⑫再利用対象物保管場所</t>
  </si>
  <si>
    <t>⑬計(⑦～⑫の合計)</t>
  </si>
  <si>
    <t>(20㌻から算定)</t>
  </si>
  <si>
    <t>日</t>
  </si>
  <si>
    <t>日</t>
  </si>
  <si>
    <t>事務所</t>
  </si>
  <si>
    <t>文化・娯楽・理容美容関係施設</t>
  </si>
  <si>
    <t>店舗(飲食)</t>
  </si>
  <si>
    <t>駐車場</t>
  </si>
  <si>
    <t>m</t>
  </si>
  <si>
    <t>段数</t>
  </si>
  <si>
    <t>段</t>
  </si>
  <si>
    <t>反転コンテナは０．６×１．７</t>
  </si>
  <si>
    <t>反転コンテナは１３３kg</t>
  </si>
  <si>
    <t>×</t>
  </si>
  <si>
    <t>×</t>
  </si>
  <si>
    <t>÷</t>
  </si>
  <si>
    <t>＝</t>
  </si>
  <si>
    <t>A</t>
  </si>
  <si>
    <t>A</t>
  </si>
  <si>
    <t>×</t>
  </si>
  <si>
    <t>＝</t>
  </si>
  <si>
    <t>kg</t>
  </si>
  <si>
    <t>÷</t>
  </si>
  <si>
    <t>kg</t>
  </si>
  <si>
    <t>ア　　　　　　</t>
  </si>
  <si>
    <t>ア＋イ</t>
  </si>
  <si>
    <t>チ</t>
  </si>
  <si>
    <t>イ　　　　　　</t>
  </si>
  <si>
    <t>kg</t>
  </si>
  <si>
    <t>ウ　　　　　　</t>
  </si>
  <si>
    <t>ウ　　　　　　</t>
  </si>
  <si>
    <t>ツ</t>
  </si>
  <si>
    <t>エ　　　　　　</t>
  </si>
  <si>
    <t>テ</t>
  </si>
  <si>
    <t>×</t>
  </si>
  <si>
    <t>オ　　　　　　</t>
  </si>
  <si>
    <t>オ　　　　　　</t>
  </si>
  <si>
    <t>ト</t>
  </si>
  <si>
    <t>カ</t>
  </si>
  <si>
    <t>ナ</t>
  </si>
  <si>
    <t>キ</t>
  </si>
  <si>
    <t>ク</t>
  </si>
  <si>
    <t>キ＋ケ＋サ
＋ス＋ソ</t>
  </si>
  <si>
    <t>ケ</t>
  </si>
  <si>
    <t>コ</t>
  </si>
  <si>
    <t>サ</t>
  </si>
  <si>
    <t>シ</t>
  </si>
  <si>
    <t>ス</t>
  </si>
  <si>
    <t>ク＋コ＋シ
＋セ＋タ</t>
  </si>
  <si>
    <t>セ</t>
  </si>
  <si>
    <t>ソ</t>
  </si>
  <si>
    <t>タ</t>
  </si>
  <si>
    <t>m</t>
  </si>
  <si>
    <t>×</t>
  </si>
  <si>
    <t>ｍ</t>
  </si>
  <si>
    <t>チ</t>
  </si>
  <si>
    <t>(</t>
  </si>
  <si>
    <t>)</t>
  </si>
  <si>
    <t>)</t>
  </si>
  <si>
    <t>㎡</t>
  </si>
  <si>
    <t>㎡</t>
  </si>
  <si>
    <t>×</t>
  </si>
  <si>
    <t>ツ</t>
  </si>
  <si>
    <t>テ</t>
  </si>
  <si>
    <t>ト</t>
  </si>
  <si>
    <t>ナ</t>
  </si>
  <si>
    <t>(</t>
  </si>
  <si>
    <t>㎡</t>
  </si>
  <si>
    <t>㎡</t>
  </si>
  <si>
    <t>㎡</t>
  </si>
  <si>
    <t>プラ類</t>
  </si>
  <si>
    <t>反転コンテナは１段</t>
  </si>
  <si>
    <t>燃やすごみ</t>
  </si>
  <si>
    <t>燃やさないごみ</t>
  </si>
  <si>
    <t>①ごみ容器</t>
  </si>
  <si>
    <t>ごみ･資源の割合</t>
  </si>
  <si>
    <t>⑤プラ類専用ネット</t>
  </si>
  <si>
    <t>⑥ごみ容器</t>
  </si>
  <si>
    <r>
      <t>注４　</t>
    </r>
    <r>
      <rPr>
        <b/>
        <sz val="14"/>
        <rFont val="HG丸ｺﾞｼｯｸM-PRO"/>
        <family val="3"/>
      </rPr>
      <t>A</t>
    </r>
    <r>
      <rPr>
        <sz val="14"/>
        <rFont val="HG丸ｺﾞｼｯｸM-PRO"/>
        <family val="3"/>
      </rPr>
      <t>は小数点第２位を四捨五入する。</t>
    </r>
  </si>
  <si>
    <t>注６　必要個数が基準個数より少ない場合は、</t>
  </si>
  <si>
    <t>注７　必要面積算出の際に容器を重ねる場合は、必要個数の
　　　チ・ナ・二は偶数に切り上げ、ツ・テ・トは
　　　４の倍数に切り上げて算定すること。</t>
  </si>
  <si>
    <t>　※　反転ｺﾝﾃﾅﾎﾞｯｸｽは133kg(0.7立方ﾒｰﾄﾙ)を基準とする。</t>
  </si>
  <si>
    <t>注２　プラ類は、中央区で貸し出ししているネット袋による換算とする。</t>
  </si>
  <si>
    <t>店舗
(物品販売)</t>
  </si>
  <si>
    <t>　　　基準個数はAを切り上げて算出する。</t>
  </si>
  <si>
    <t>　　　基準個数を必要個数とする。</t>
  </si>
  <si>
    <t>び　ん</t>
  </si>
  <si>
    <t>×</t>
  </si>
  <si>
    <t>kg</t>
  </si>
  <si>
    <t>÷</t>
  </si>
  <si>
    <t>＝</t>
  </si>
  <si>
    <t>エ　　　　　　</t>
  </si>
  <si>
    <r>
      <t>注４　</t>
    </r>
    <r>
      <rPr>
        <b/>
        <sz val="10"/>
        <rFont val="HG丸ｺﾞｼｯｸM-PRO"/>
        <family val="3"/>
      </rPr>
      <t>A</t>
    </r>
    <r>
      <rPr>
        <sz val="10"/>
        <rFont val="HG丸ｺﾞｼｯｸM-PRO"/>
        <family val="3"/>
      </rPr>
      <t>は小数点第２位を四捨五入する。</t>
    </r>
  </si>
  <si>
    <t>店舗     (飲食)</t>
  </si>
  <si>
    <t>×</t>
  </si>
  <si>
    <t>kg</t>
  </si>
  <si>
    <t>÷</t>
  </si>
  <si>
    <t>＝</t>
  </si>
  <si>
    <t>カ</t>
  </si>
  <si>
    <t>(</t>
  </si>
  <si>
    <t>㎡</t>
  </si>
  <si>
    <t>ウ</t>
  </si>
  <si>
    <t>エ</t>
  </si>
  <si>
    <t>オ</t>
  </si>
  <si>
    <t>基準個数はAを切り上げて算出する。</t>
  </si>
  <si>
    <t>基準個数を必要個数とする。</t>
  </si>
  <si>
    <t>注７</t>
  </si>
  <si>
    <t>必要面積算出の際に容器を重ねる場合は、必要個数のチ・ナ・二は偶数に切り上げ、ツ・テ・トは４の倍数に切り上げて算定すること。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</si>
</sst>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_ "/>
    <numFmt numFmtId="179" formatCode="0_);[Red]\(0\)"/>
    <numFmt numFmtId="180" formatCode="0_);\(0\)"/>
    <numFmt numFmtId="181" formatCode="0.0_);\(0.0\)"/>
    <numFmt numFmtId="182" formatCode="0.00_);\(0.00\)"/>
    <numFmt numFmtId="183" formatCode="0_ "/>
    <numFmt numFmtId="184" formatCode="0;[Red]0"/>
    <numFmt numFmtId="185" formatCode="0.00_);[Red]\(0.00\)"/>
    <numFmt numFmtId="186" formatCode="0.000_);[Red]\(0.000\)"/>
    <numFmt numFmtId="187" formatCode="#,##0_ "/>
    <numFmt numFmtId="188" formatCode="#,##0&quot;㎡&quot;"/>
    <numFmt numFmtId="189" formatCode="0.000_ "/>
    <numFmt numFmtId="190" formatCode="0;_谀"/>
    <numFmt numFmtId="191" formatCode="0;_᠀"/>
    <numFmt numFmtId="192" formatCode="0.0;_᠀"/>
    <numFmt numFmtId="193" formatCode="0.00;_᠀"/>
    <numFmt numFmtId="194" formatCode="0.0000_);[Red]\(0.0000\)"/>
    <numFmt numFmtId="195" formatCode="0.0"/>
    <numFmt numFmtId="196" formatCode="0.0_);[Red]\(0.0\)"/>
    <numFmt numFmtId="197" formatCode="0.000"/>
    <numFmt numFmtId="198" formatCode="0.0000"/>
    <numFmt numFmtId="199" formatCode="0.00000"/>
    <numFmt numFmtId="200" formatCode="0.000000"/>
    <numFmt numFmtId="201" formatCode="General;General;"/>
    <numFmt numFmtId="202" formatCode="#,##0.00;#,##0.00;"/>
    <numFmt numFmtId="203" formatCode="0;0;"/>
    <numFmt numFmtId="204" formatCode="0.000;_᠀"/>
    <numFmt numFmtId="205" formatCode="0.0;0.0;"/>
    <numFmt numFmtId="206" formatCode="#,##0.00_);[Red]\(#,##0.00\)"/>
    <numFmt numFmtId="207" formatCode="#,##0_);[Red]\(#,##0\)"/>
    <numFmt numFmtId="208" formatCode="#,##0.00_ "/>
    <numFmt numFmtId="209" formatCode="#,##0.0_);[Red]\(#,##0.0\)"/>
    <numFmt numFmtId="210" formatCode="0.0\ "/>
  </numFmts>
  <fonts count="64">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7.7"/>
      <color indexed="36"/>
      <name val="ＭＳ Ｐゴシック"/>
      <family val="3"/>
    </font>
    <font>
      <sz val="9"/>
      <name val="HG丸ｺﾞｼｯｸM-PRO"/>
      <family val="3"/>
    </font>
    <font>
      <sz val="12"/>
      <name val="HG丸ｺﾞｼｯｸM-PRO"/>
      <family val="3"/>
    </font>
    <font>
      <sz val="14"/>
      <name val="HG丸ｺﾞｼｯｸM-PRO"/>
      <family val="3"/>
    </font>
    <font>
      <sz val="11"/>
      <name val="HG丸ｺﾞｼｯｸM-PRO"/>
      <family val="3"/>
    </font>
    <font>
      <b/>
      <sz val="14"/>
      <name val="HG丸ｺﾞｼｯｸM-PRO"/>
      <family val="3"/>
    </font>
    <font>
      <b/>
      <sz val="12"/>
      <name val="HG丸ｺﾞｼｯｸM-PRO"/>
      <family val="3"/>
    </font>
    <font>
      <b/>
      <sz val="14"/>
      <color indexed="10"/>
      <name val="HG丸ｺﾞｼｯｸM-PRO"/>
      <family val="3"/>
    </font>
    <font>
      <sz val="8"/>
      <name val="HG丸ｺﾞｼｯｸM-PRO"/>
      <family val="3"/>
    </font>
    <font>
      <b/>
      <sz val="9"/>
      <name val="HG丸ｺﾞｼｯｸM-PRO"/>
      <family val="3"/>
    </font>
    <font>
      <b/>
      <sz val="12"/>
      <color indexed="10"/>
      <name val="HG丸ｺﾞｼｯｸM-PRO"/>
      <family val="3"/>
    </font>
    <font>
      <b/>
      <sz val="12"/>
      <color indexed="12"/>
      <name val="HG丸ｺﾞｼｯｸM-PRO"/>
      <family val="3"/>
    </font>
    <font>
      <b/>
      <sz val="24"/>
      <color indexed="10"/>
      <name val="HG丸ｺﾞｼｯｸM-PRO"/>
      <family val="3"/>
    </font>
    <font>
      <b/>
      <sz val="16"/>
      <color indexed="10"/>
      <name val="HG丸ｺﾞｼｯｸM-PRO"/>
      <family val="3"/>
    </font>
    <font>
      <sz val="16"/>
      <name val="ＭＳ Ｐゴシック"/>
      <family val="3"/>
    </font>
    <font>
      <b/>
      <sz val="16"/>
      <color indexed="10"/>
      <name val="ＭＳ Ｐゴシック"/>
      <family val="3"/>
    </font>
    <font>
      <sz val="18"/>
      <name val="HG丸ｺﾞｼｯｸM-PRO"/>
      <family val="3"/>
    </font>
    <font>
      <sz val="22"/>
      <name val="HG丸ｺﾞｼｯｸM-PRO"/>
      <family val="3"/>
    </font>
    <font>
      <b/>
      <sz val="10"/>
      <color indexed="10"/>
      <name val="HG丸ｺﾞｼｯｸM-PRO"/>
      <family val="3"/>
    </font>
    <font>
      <b/>
      <sz val="10"/>
      <name val="HG丸ｺﾞｼｯｸM-PRO"/>
      <family val="3"/>
    </font>
    <font>
      <sz val="10"/>
      <name val="HG丸ｺﾞｼｯｸM-PRO"/>
      <family val="3"/>
    </font>
    <font>
      <sz val="10"/>
      <name val="ＭＳ Ｐゴシック"/>
      <family val="3"/>
    </font>
    <font>
      <b/>
      <sz val="10"/>
      <color indexed="12"/>
      <name val="HG丸ｺﾞｼｯｸM-PRO"/>
      <family val="3"/>
    </font>
    <font>
      <b/>
      <sz val="10"/>
      <color indexed="8"/>
      <name val="HG丸ｺﾞｼｯｸM-PRO"/>
      <family val="3"/>
    </font>
    <font>
      <sz val="10"/>
      <color indexed="8"/>
      <name val="HG丸ｺﾞｼｯｸM-PRO"/>
      <family val="3"/>
    </font>
    <font>
      <b/>
      <sz val="9"/>
      <color indexed="10"/>
      <name val="HG丸ｺﾞｼｯｸM-PRO"/>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b/>
      <sz val="14"/>
      <color indexed="8"/>
      <name val="ＭＳ Ｐゴシック"/>
      <family val="3"/>
    </font>
    <font>
      <sz val="14"/>
      <color indexed="8"/>
      <name val="ＭＳ Ｐゴシック"/>
      <family val="3"/>
    </font>
    <font>
      <b/>
      <sz val="14"/>
      <color indexed="10"/>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mediumGray">
        <bgColor indexed="22"/>
      </patternFill>
    </fill>
    <fill>
      <patternFill patternType="gray125">
        <fgColor indexed="8"/>
        <bgColor indexed="22"/>
      </patternFill>
    </fill>
    <fill>
      <patternFill patternType="gray125">
        <bgColor indexed="22"/>
      </patternFill>
    </fill>
    <fill>
      <patternFill patternType="solid">
        <fgColor indexed="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style="double"/>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thin"/>
      <bottom>
        <color indexed="63"/>
      </bottom>
    </border>
    <border>
      <left style="mediumDashed"/>
      <right>
        <color indexed="63"/>
      </right>
      <top>
        <color indexed="63"/>
      </top>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Dashed"/>
      <bottom>
        <color indexed="63"/>
      </bottom>
    </border>
    <border>
      <left>
        <color indexed="63"/>
      </left>
      <right style="mediumDashed"/>
      <top>
        <color indexed="63"/>
      </top>
      <bottom>
        <color indexed="63"/>
      </bottom>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medium"/>
      <top style="thin"/>
      <bottom style="medium"/>
    </border>
    <border>
      <left style="double"/>
      <right style="double"/>
      <top style="double"/>
      <bottom style="double"/>
    </border>
    <border>
      <left style="dashed"/>
      <right style="dashed"/>
      <top style="dashed"/>
      <bottom style="dashed"/>
    </border>
    <border>
      <left>
        <color indexed="63"/>
      </left>
      <right style="medium"/>
      <top style="medium"/>
      <bottom style="thin"/>
    </border>
    <border>
      <left>
        <color indexed="63"/>
      </left>
      <right style="thin"/>
      <top style="thin"/>
      <bottom style="thin"/>
    </border>
    <border>
      <left style="thin"/>
      <right>
        <color indexed="63"/>
      </right>
      <top>
        <color indexed="63"/>
      </top>
      <bottom style="thin"/>
    </border>
    <border>
      <left>
        <color indexed="63"/>
      </left>
      <right style="medium"/>
      <top style="thin"/>
      <bottom style="thin"/>
    </border>
    <border>
      <left style="medium"/>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style="medium"/>
    </border>
    <border>
      <left style="thin"/>
      <right>
        <color indexed="63"/>
      </right>
      <top style="thin"/>
      <bottom>
        <color indexed="63"/>
      </bottom>
    </border>
    <border>
      <left style="medium"/>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mediumDashed"/>
      <right>
        <color indexed="63"/>
      </right>
      <top style="mediumDashed"/>
      <bottom>
        <color indexed="63"/>
      </bottom>
    </border>
    <border>
      <left style="mediumDashed"/>
      <right>
        <color indexed="63"/>
      </right>
      <top>
        <color indexed="63"/>
      </top>
      <bottom style="mediumDashed"/>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double"/>
      <bottom style="double"/>
    </border>
    <border>
      <left>
        <color indexed="63"/>
      </left>
      <right>
        <color indexed="63"/>
      </right>
      <top style="double"/>
      <bottom style="medium"/>
    </border>
    <border>
      <left>
        <color indexed="63"/>
      </left>
      <right style="thin"/>
      <top>
        <color indexed="63"/>
      </top>
      <bottom style="medium"/>
    </border>
    <border>
      <left style="thin"/>
      <right>
        <color indexed="63"/>
      </right>
      <top style="medium"/>
      <bottom style="thin"/>
    </border>
    <border>
      <left style="thin"/>
      <right>
        <color indexed="63"/>
      </right>
      <top style="medium"/>
      <bottom>
        <color indexed="63"/>
      </bottom>
    </border>
    <border>
      <left style="double"/>
      <right style="double"/>
      <top style="double"/>
      <bottom style="thin"/>
    </border>
    <border>
      <left style="double"/>
      <right style="double"/>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double"/>
      <right>
        <color indexed="63"/>
      </right>
      <top style="double"/>
      <bottom style="double"/>
    </border>
    <border>
      <left>
        <color indexed="63"/>
      </left>
      <right style="double"/>
      <top style="double"/>
      <bottom style="double"/>
    </border>
    <border>
      <left style="double"/>
      <right>
        <color indexed="63"/>
      </right>
      <top>
        <color indexed="63"/>
      </top>
      <bottom style="double"/>
    </border>
    <border>
      <left style="medium"/>
      <right>
        <color indexed="63"/>
      </right>
      <top style="medium"/>
      <bottom style="thin"/>
    </border>
    <border>
      <left style="medium"/>
      <right style="medium"/>
      <top>
        <color indexed="63"/>
      </top>
      <bottom style="thin"/>
    </border>
    <border>
      <left style="medium"/>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51" fillId="0" borderId="0" applyNumberFormat="0" applyFill="0" applyBorder="0" applyAlignment="0" applyProtection="0"/>
    <xf numFmtId="0" fontId="32"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34"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 fillId="0" borderId="0" applyNumberFormat="0" applyFill="0" applyBorder="0" applyAlignment="0" applyProtection="0"/>
    <xf numFmtId="0" fontId="62" fillId="32" borderId="0" applyNumberFormat="0" applyBorder="0" applyAlignment="0" applyProtection="0"/>
  </cellStyleXfs>
  <cellXfs count="602">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Alignment="1">
      <alignment/>
    </xf>
    <xf numFmtId="0" fontId="7" fillId="0" borderId="0" xfId="0" applyFont="1" applyAlignment="1">
      <alignment horizontal="left" vertical="center"/>
    </xf>
    <xf numFmtId="0" fontId="8" fillId="0" borderId="0" xfId="0" applyFont="1" applyAlignment="1">
      <alignment horizontal="left"/>
    </xf>
    <xf numFmtId="0" fontId="6" fillId="0" borderId="14" xfId="0" applyFont="1" applyBorder="1" applyAlignment="1">
      <alignment vertical="center"/>
    </xf>
    <xf numFmtId="0" fontId="6" fillId="0" borderId="0" xfId="0" applyFont="1" applyFill="1" applyAlignment="1">
      <alignment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0" borderId="19" xfId="0" applyFont="1" applyBorder="1" applyAlignment="1">
      <alignment vertical="center"/>
    </xf>
    <xf numFmtId="0" fontId="7" fillId="0" borderId="0" xfId="0" applyFont="1" applyAlignment="1">
      <alignment vertical="center"/>
    </xf>
    <xf numFmtId="0" fontId="6" fillId="0" borderId="0" xfId="0" applyFont="1" applyAlignment="1">
      <alignment vertical="center" wrapText="1"/>
    </xf>
    <xf numFmtId="0" fontId="7" fillId="0" borderId="0" xfId="0" applyFont="1" applyFill="1" applyBorder="1" applyAlignment="1">
      <alignment horizontal="left" vertical="center"/>
    </xf>
    <xf numFmtId="0" fontId="7" fillId="0" borderId="0" xfId="0" applyFont="1" applyAlignment="1">
      <alignment horizontal="left" vertical="center" wrapText="1"/>
    </xf>
    <xf numFmtId="186" fontId="6" fillId="0" borderId="0" xfId="0" applyNumberFormat="1" applyFont="1" applyAlignment="1">
      <alignment vertical="center"/>
    </xf>
    <xf numFmtId="176" fontId="6" fillId="0" borderId="0" xfId="0" applyNumberFormat="1" applyFont="1" applyAlignment="1">
      <alignment vertical="center"/>
    </xf>
    <xf numFmtId="0" fontId="20" fillId="0" borderId="0" xfId="0" applyFont="1" applyBorder="1" applyAlignment="1">
      <alignment vertical="center"/>
    </xf>
    <xf numFmtId="49" fontId="6" fillId="0" borderId="0" xfId="0" applyNumberFormat="1" applyFont="1" applyAlignment="1">
      <alignment vertical="center"/>
    </xf>
    <xf numFmtId="187" fontId="6" fillId="0" borderId="0" xfId="0" applyNumberFormat="1" applyFont="1" applyAlignment="1">
      <alignment vertical="center"/>
    </xf>
    <xf numFmtId="187" fontId="6" fillId="0" borderId="0" xfId="0" applyNumberFormat="1" applyFont="1" applyBorder="1" applyAlignment="1">
      <alignment vertical="center"/>
    </xf>
    <xf numFmtId="49" fontId="6" fillId="0" borderId="0" xfId="0" applyNumberFormat="1" applyFont="1" applyBorder="1" applyAlignment="1">
      <alignment vertical="center"/>
    </xf>
    <xf numFmtId="187" fontId="21" fillId="0" borderId="0" xfId="0" applyNumberFormat="1" applyFont="1" applyAlignment="1">
      <alignment vertical="center"/>
    </xf>
    <xf numFmtId="0" fontId="6" fillId="0" borderId="20" xfId="0" applyFont="1" applyFill="1" applyBorder="1" applyAlignment="1">
      <alignment horizontal="center" vertical="center"/>
    </xf>
    <xf numFmtId="0" fontId="10" fillId="0" borderId="20" xfId="0" applyFont="1" applyFill="1" applyBorder="1" applyAlignment="1">
      <alignment horizontal="center" vertical="center"/>
    </xf>
    <xf numFmtId="0" fontId="5" fillId="0" borderId="20" xfId="0" applyFont="1" applyFill="1" applyBorder="1" applyAlignment="1">
      <alignment horizontal="left" vertical="top"/>
    </xf>
    <xf numFmtId="0" fontId="6" fillId="0" borderId="21" xfId="0" applyFont="1" applyFill="1" applyBorder="1" applyAlignment="1">
      <alignment horizontal="left"/>
    </xf>
    <xf numFmtId="0" fontId="6" fillId="0" borderId="16" xfId="0" applyFont="1" applyFill="1" applyBorder="1" applyAlignment="1">
      <alignment horizontal="left"/>
    </xf>
    <xf numFmtId="0" fontId="10" fillId="0" borderId="16" xfId="0" applyFont="1" applyFill="1" applyBorder="1" applyAlignment="1">
      <alignment vertical="center"/>
    </xf>
    <xf numFmtId="0" fontId="6" fillId="0" borderId="16" xfId="0" applyFont="1" applyFill="1" applyBorder="1" applyAlignment="1">
      <alignment vertical="center"/>
    </xf>
    <xf numFmtId="0" fontId="5" fillId="0" borderId="21" xfId="0" applyFont="1" applyFill="1" applyBorder="1" applyAlignment="1">
      <alignment horizontal="left" vertical="top"/>
    </xf>
    <xf numFmtId="0" fontId="5" fillId="0" borderId="16" xfId="0" applyFont="1" applyFill="1" applyBorder="1" applyAlignment="1">
      <alignment vertical="top" wrapText="1"/>
    </xf>
    <xf numFmtId="0" fontId="6" fillId="0" borderId="15" xfId="0" applyFont="1" applyFill="1" applyBorder="1" applyAlignment="1">
      <alignment vertical="center"/>
    </xf>
    <xf numFmtId="0" fontId="6"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2" xfId="0" applyFont="1" applyFill="1" applyBorder="1" applyAlignment="1">
      <alignment horizontal="center" vertical="center"/>
    </xf>
    <xf numFmtId="0" fontId="5" fillId="0" borderId="17" xfId="0" applyFont="1" applyFill="1" applyBorder="1" applyAlignment="1">
      <alignment horizontal="left" vertical="top"/>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10" fillId="0" borderId="0" xfId="0" applyFont="1" applyFill="1" applyBorder="1" applyAlignment="1">
      <alignment vertical="center"/>
    </xf>
    <xf numFmtId="0" fontId="6" fillId="0" borderId="0" xfId="0" applyFont="1" applyFill="1" applyBorder="1" applyAlignment="1">
      <alignment vertical="center"/>
    </xf>
    <xf numFmtId="0" fontId="5" fillId="0" borderId="23" xfId="0" applyFont="1" applyFill="1" applyBorder="1" applyAlignment="1">
      <alignment horizontal="left" vertical="top"/>
    </xf>
    <xf numFmtId="0" fontId="5" fillId="0" borderId="0" xfId="0" applyFont="1" applyFill="1" applyBorder="1" applyAlignment="1">
      <alignment vertical="top"/>
    </xf>
    <xf numFmtId="0" fontId="6" fillId="0" borderId="24" xfId="0" applyFont="1" applyFill="1" applyBorder="1" applyAlignment="1">
      <alignment vertical="center"/>
    </xf>
    <xf numFmtId="0" fontId="13" fillId="0" borderId="0" xfId="0" applyFont="1" applyFill="1" applyBorder="1" applyAlignment="1">
      <alignment vertical="top" wrapText="1"/>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25" xfId="0" applyFont="1" applyFill="1" applyBorder="1" applyAlignment="1">
      <alignment horizontal="center" vertical="center"/>
    </xf>
    <xf numFmtId="0" fontId="10" fillId="0" borderId="25"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25" xfId="0" applyFont="1" applyFill="1" applyBorder="1" applyAlignment="1">
      <alignment horizontal="left" vertical="top"/>
    </xf>
    <xf numFmtId="178" fontId="10" fillId="0" borderId="26"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10" fillId="0" borderId="18" xfId="0" applyFont="1" applyFill="1" applyBorder="1" applyAlignment="1">
      <alignment horizontal="center" vertical="center"/>
    </xf>
    <xf numFmtId="0" fontId="5" fillId="0" borderId="18" xfId="0" applyFont="1" applyFill="1" applyBorder="1" applyAlignment="1">
      <alignment horizontal="left" vertical="top"/>
    </xf>
    <xf numFmtId="178" fontId="10" fillId="0" borderId="27" xfId="0" applyNumberFormat="1" applyFont="1" applyFill="1" applyBorder="1" applyAlignment="1">
      <alignment horizontal="center" vertical="center"/>
    </xf>
    <xf numFmtId="0" fontId="6" fillId="0" borderId="23" xfId="0" applyFont="1" applyFill="1" applyBorder="1" applyAlignment="1">
      <alignment horizontal="left"/>
    </xf>
    <xf numFmtId="0" fontId="6" fillId="0" borderId="0" xfId="0" applyFont="1" applyFill="1" applyBorder="1" applyAlignment="1">
      <alignment horizontal="left"/>
    </xf>
    <xf numFmtId="0" fontId="6" fillId="0" borderId="23" xfId="0" applyFont="1" applyFill="1" applyBorder="1" applyAlignment="1">
      <alignment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3" fillId="0" borderId="29" xfId="0" applyFont="1" applyFill="1" applyBorder="1" applyAlignment="1">
      <alignment vertical="top" wrapText="1"/>
    </xf>
    <xf numFmtId="0" fontId="6" fillId="0" borderId="29" xfId="0" applyFont="1" applyFill="1" applyBorder="1" applyAlignment="1">
      <alignment vertical="center"/>
    </xf>
    <xf numFmtId="0" fontId="10" fillId="0" borderId="29" xfId="0" applyFont="1" applyFill="1" applyBorder="1" applyAlignment="1">
      <alignment vertical="center"/>
    </xf>
    <xf numFmtId="0" fontId="6" fillId="0" borderId="28" xfId="0" applyFont="1" applyFill="1" applyBorder="1" applyAlignment="1">
      <alignment vertical="center"/>
    </xf>
    <xf numFmtId="0" fontId="5" fillId="0" borderId="29" xfId="0" applyFont="1" applyFill="1" applyBorder="1" applyAlignment="1">
      <alignment vertical="top"/>
    </xf>
    <xf numFmtId="0" fontId="6" fillId="0" borderId="30" xfId="0" applyFont="1" applyFill="1" applyBorder="1" applyAlignment="1">
      <alignmen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17"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24" fillId="0" borderId="2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9" xfId="0" applyFont="1" applyFill="1" applyBorder="1" applyAlignment="1">
      <alignment vertical="center"/>
    </xf>
    <xf numFmtId="0" fontId="24" fillId="0" borderId="0" xfId="0" applyFont="1" applyAlignment="1">
      <alignment vertical="center"/>
    </xf>
    <xf numFmtId="0" fontId="23" fillId="0" borderId="18" xfId="0" applyFont="1" applyFill="1" applyBorder="1" applyAlignment="1">
      <alignment horizontal="center" vertical="center"/>
    </xf>
    <xf numFmtId="0" fontId="23" fillId="0" borderId="25" xfId="0" applyFont="1" applyFill="1" applyBorder="1" applyAlignment="1">
      <alignment horizontal="center" vertical="center"/>
    </xf>
    <xf numFmtId="0" fontId="24" fillId="0" borderId="0" xfId="0" applyFont="1" applyAlignment="1">
      <alignment/>
    </xf>
    <xf numFmtId="0" fontId="24" fillId="0" borderId="0" xfId="0" applyFont="1" applyBorder="1" applyAlignment="1">
      <alignment vertical="center"/>
    </xf>
    <xf numFmtId="0" fontId="24" fillId="0" borderId="0" xfId="0" applyFont="1" applyFill="1" applyBorder="1" applyAlignment="1">
      <alignment horizontal="left" vertical="center"/>
    </xf>
    <xf numFmtId="0" fontId="24" fillId="0" borderId="0" xfId="0" applyFont="1" applyAlignment="1">
      <alignment horizontal="left"/>
    </xf>
    <xf numFmtId="0" fontId="24" fillId="0" borderId="0" xfId="0" applyFont="1" applyAlignment="1">
      <alignment vertical="center" wrapText="1"/>
    </xf>
    <xf numFmtId="0" fontId="24" fillId="0" borderId="16" xfId="0" applyFont="1" applyFill="1" applyBorder="1" applyAlignment="1">
      <alignment vertical="center"/>
    </xf>
    <xf numFmtId="0" fontId="24" fillId="0" borderId="20" xfId="0" applyFont="1" applyFill="1" applyBorder="1" applyAlignment="1">
      <alignment vertical="center"/>
    </xf>
    <xf numFmtId="0" fontId="24" fillId="0" borderId="0" xfId="0" applyFont="1" applyFill="1" applyAlignment="1">
      <alignment vertical="center"/>
    </xf>
    <xf numFmtId="0" fontId="24" fillId="0" borderId="15" xfId="0" applyFont="1" applyFill="1" applyBorder="1" applyAlignment="1">
      <alignment vertical="center"/>
    </xf>
    <xf numFmtId="0" fontId="24" fillId="0" borderId="23" xfId="0" applyFont="1" applyFill="1" applyBorder="1" applyAlignment="1">
      <alignment vertical="center"/>
    </xf>
    <xf numFmtId="0" fontId="24" fillId="0" borderId="0" xfId="0" applyFont="1" applyFill="1" applyBorder="1" applyAlignment="1">
      <alignment vertical="center"/>
    </xf>
    <xf numFmtId="0" fontId="24" fillId="0" borderId="16" xfId="0" applyFont="1" applyFill="1" applyBorder="1" applyAlignment="1">
      <alignment horizontal="right" vertical="center"/>
    </xf>
    <xf numFmtId="0" fontId="24" fillId="0" borderId="15"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24" xfId="0" applyFont="1" applyFill="1" applyBorder="1" applyAlignment="1">
      <alignment horizontal="right" vertical="center"/>
    </xf>
    <xf numFmtId="0" fontId="24" fillId="0" borderId="23" xfId="0" applyFont="1" applyFill="1" applyBorder="1" applyAlignment="1">
      <alignment horizontal="right" vertical="center"/>
    </xf>
    <xf numFmtId="0" fontId="24" fillId="0" borderId="0" xfId="0" applyFont="1" applyFill="1" applyBorder="1" applyAlignment="1">
      <alignment vertical="center" wrapText="1"/>
    </xf>
    <xf numFmtId="0" fontId="22" fillId="0" borderId="0" xfId="0" applyFont="1" applyFill="1" applyAlignment="1">
      <alignment vertical="center"/>
    </xf>
    <xf numFmtId="0" fontId="24" fillId="0" borderId="29" xfId="0" applyFont="1" applyFill="1" applyBorder="1" applyAlignment="1">
      <alignment horizontal="right" vertical="center"/>
    </xf>
    <xf numFmtId="0" fontId="24" fillId="0" borderId="29" xfId="0" applyFont="1" applyFill="1" applyBorder="1" applyAlignment="1">
      <alignment horizontal="left" vertical="center"/>
    </xf>
    <xf numFmtId="0" fontId="24" fillId="0" borderId="10" xfId="0" applyFont="1" applyFill="1" applyBorder="1" applyAlignment="1">
      <alignment horizontal="righ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19" xfId="0" applyFont="1" applyFill="1" applyBorder="1" applyAlignment="1">
      <alignment vertical="center"/>
    </xf>
    <xf numFmtId="0" fontId="24" fillId="0" borderId="12" xfId="0" applyFont="1" applyFill="1" applyBorder="1" applyAlignment="1">
      <alignment vertical="center"/>
    </xf>
    <xf numFmtId="0" fontId="24" fillId="0" borderId="28" xfId="0" applyFont="1" applyFill="1" applyBorder="1" applyAlignment="1">
      <alignment vertical="center"/>
    </xf>
    <xf numFmtId="0" fontId="24" fillId="0" borderId="33" xfId="0" applyFont="1" applyFill="1" applyBorder="1" applyAlignment="1">
      <alignment vertical="center"/>
    </xf>
    <xf numFmtId="0" fontId="24" fillId="0" borderId="34" xfId="0" applyFont="1" applyFill="1" applyBorder="1" applyAlignment="1">
      <alignment vertical="center"/>
    </xf>
    <xf numFmtId="0" fontId="24" fillId="0" borderId="10" xfId="0" applyFont="1" applyFill="1" applyBorder="1" applyAlignment="1">
      <alignment vertical="center"/>
    </xf>
    <xf numFmtId="0" fontId="24" fillId="0" borderId="11" xfId="0" applyFont="1" applyFill="1" applyBorder="1" applyAlignment="1">
      <alignment vertical="center"/>
    </xf>
    <xf numFmtId="0" fontId="23" fillId="0" borderId="16" xfId="0" applyFont="1" applyFill="1" applyBorder="1" applyAlignment="1">
      <alignment vertical="center"/>
    </xf>
    <xf numFmtId="0" fontId="6" fillId="33" borderId="20" xfId="0" applyFont="1" applyFill="1" applyBorder="1" applyAlignment="1">
      <alignment horizontal="center" vertical="center"/>
    </xf>
    <xf numFmtId="0" fontId="6" fillId="33" borderId="18" xfId="0" applyFont="1" applyFill="1" applyBorder="1" applyAlignment="1">
      <alignment horizontal="center" vertical="center"/>
    </xf>
    <xf numFmtId="0" fontId="10" fillId="33" borderId="17" xfId="0" applyFont="1" applyFill="1" applyBorder="1" applyAlignment="1">
      <alignment horizontal="center" vertical="center"/>
    </xf>
    <xf numFmtId="0" fontId="6" fillId="33" borderId="35" xfId="0" applyFont="1" applyFill="1" applyBorder="1" applyAlignment="1">
      <alignment horizontal="center" vertical="center"/>
    </xf>
    <xf numFmtId="0" fontId="10" fillId="34" borderId="36" xfId="0" applyFont="1" applyFill="1" applyBorder="1" applyAlignment="1">
      <alignment horizontal="center" vertical="center"/>
    </xf>
    <xf numFmtId="0" fontId="10" fillId="35" borderId="36" xfId="0" applyFont="1" applyFill="1" applyBorder="1" applyAlignment="1">
      <alignment horizontal="center" vertical="center"/>
    </xf>
    <xf numFmtId="0" fontId="6" fillId="35" borderId="20" xfId="0" applyFont="1" applyFill="1" applyBorder="1" applyAlignment="1">
      <alignment horizontal="center" vertical="center"/>
    </xf>
    <xf numFmtId="0" fontId="10" fillId="35" borderId="20" xfId="0" applyFont="1" applyFill="1" applyBorder="1" applyAlignment="1">
      <alignment horizontal="center" vertical="center"/>
    </xf>
    <xf numFmtId="0" fontId="14" fillId="35" borderId="20" xfId="0" applyFont="1" applyFill="1" applyBorder="1" applyAlignment="1">
      <alignment horizontal="center" vertical="center"/>
    </xf>
    <xf numFmtId="0" fontId="10" fillId="35" borderId="37" xfId="0" applyFont="1" applyFill="1" applyBorder="1" applyAlignment="1">
      <alignment horizontal="center" vertical="center"/>
    </xf>
    <xf numFmtId="0" fontId="5" fillId="35" borderId="20" xfId="0" applyFont="1" applyFill="1" applyBorder="1" applyAlignment="1">
      <alignment horizontal="left" vertical="top"/>
    </xf>
    <xf numFmtId="0" fontId="10" fillId="35" borderId="38" xfId="0" applyFont="1" applyFill="1" applyBorder="1" applyAlignment="1">
      <alignment horizontal="center" vertical="center"/>
    </xf>
    <xf numFmtId="0" fontId="6" fillId="35" borderId="16" xfId="0" applyFont="1" applyFill="1" applyBorder="1" applyAlignment="1">
      <alignment horizontal="center" vertical="center"/>
    </xf>
    <xf numFmtId="0" fontId="5" fillId="35" borderId="21" xfId="0" applyFont="1" applyFill="1" applyBorder="1" applyAlignment="1">
      <alignment horizontal="left" vertical="top"/>
    </xf>
    <xf numFmtId="0" fontId="6" fillId="35" borderId="39" xfId="0" applyFont="1" applyFill="1" applyBorder="1" applyAlignment="1">
      <alignment horizontal="center" vertical="center"/>
    </xf>
    <xf numFmtId="0" fontId="10" fillId="35" borderId="40" xfId="0" applyFont="1" applyFill="1" applyBorder="1" applyAlignment="1">
      <alignment horizontal="center" vertical="center"/>
    </xf>
    <xf numFmtId="0" fontId="6" fillId="35" borderId="22" xfId="0" applyFont="1" applyFill="1" applyBorder="1" applyAlignment="1">
      <alignment horizontal="center" vertical="center"/>
    </xf>
    <xf numFmtId="0" fontId="10" fillId="35" borderId="22" xfId="0" applyFont="1" applyFill="1" applyBorder="1" applyAlignment="1">
      <alignment horizontal="center" vertical="center"/>
    </xf>
    <xf numFmtId="0" fontId="10" fillId="35" borderId="25" xfId="0" applyFont="1" applyFill="1" applyBorder="1" applyAlignment="1">
      <alignment horizontal="center" vertical="center"/>
    </xf>
    <xf numFmtId="0" fontId="5" fillId="35" borderId="22" xfId="0" applyFont="1" applyFill="1" applyBorder="1" applyAlignment="1">
      <alignment horizontal="left" vertical="top"/>
    </xf>
    <xf numFmtId="0" fontId="10" fillId="35" borderId="41" xfId="0" applyFont="1" applyFill="1" applyBorder="1" applyAlignment="1">
      <alignment horizontal="center" vertical="center"/>
    </xf>
    <xf numFmtId="0" fontId="11" fillId="35" borderId="22" xfId="0" applyFont="1" applyFill="1" applyBorder="1" applyAlignment="1">
      <alignment horizontal="center" vertical="center"/>
    </xf>
    <xf numFmtId="0" fontId="6" fillId="35" borderId="42" xfId="0" applyFont="1" applyFill="1" applyBorder="1" applyAlignment="1">
      <alignment horizontal="left" vertical="center"/>
    </xf>
    <xf numFmtId="0" fontId="6" fillId="35" borderId="43" xfId="0" applyFont="1" applyFill="1" applyBorder="1" applyAlignment="1">
      <alignment horizontal="center" vertical="center"/>
    </xf>
    <xf numFmtId="0" fontId="10" fillId="35" borderId="44" xfId="0" applyFont="1" applyFill="1" applyBorder="1" applyAlignment="1">
      <alignment horizontal="center" vertical="center"/>
    </xf>
    <xf numFmtId="0" fontId="5" fillId="35" borderId="45" xfId="0" applyFont="1" applyFill="1" applyBorder="1" applyAlignment="1">
      <alignment horizontal="left" vertical="top"/>
    </xf>
    <xf numFmtId="0" fontId="6" fillId="35" borderId="18" xfId="0" applyFont="1" applyFill="1" applyBorder="1" applyAlignment="1">
      <alignment horizontal="center" vertical="center"/>
    </xf>
    <xf numFmtId="0" fontId="6" fillId="33" borderId="41" xfId="0" applyFont="1" applyFill="1" applyBorder="1" applyAlignment="1">
      <alignment horizontal="center" vertical="center"/>
    </xf>
    <xf numFmtId="0" fontId="10" fillId="35" borderId="18" xfId="0" applyFont="1" applyFill="1" applyBorder="1" applyAlignment="1">
      <alignment horizontal="center" vertical="center"/>
    </xf>
    <xf numFmtId="0" fontId="5" fillId="35" borderId="18" xfId="0" applyFont="1" applyFill="1" applyBorder="1" applyAlignment="1">
      <alignment horizontal="left" vertical="top"/>
    </xf>
    <xf numFmtId="0" fontId="5" fillId="35" borderId="46" xfId="0" applyFont="1" applyFill="1" applyBorder="1" applyAlignment="1">
      <alignment horizontal="left" vertical="top"/>
    </xf>
    <xf numFmtId="0" fontId="6" fillId="33" borderId="27" xfId="0" applyFont="1" applyFill="1" applyBorder="1" applyAlignment="1">
      <alignment horizontal="center" vertical="center"/>
    </xf>
    <xf numFmtId="0" fontId="6" fillId="35" borderId="47" xfId="0" applyFont="1" applyFill="1" applyBorder="1" applyAlignment="1">
      <alignment horizontal="center" vertical="center"/>
    </xf>
    <xf numFmtId="0" fontId="10" fillId="35" borderId="48" xfId="0" applyFont="1" applyFill="1" applyBorder="1" applyAlignment="1">
      <alignment horizontal="center" vertical="center"/>
    </xf>
    <xf numFmtId="0" fontId="6" fillId="35" borderId="17" xfId="0" applyFont="1" applyFill="1" applyBorder="1" applyAlignment="1">
      <alignment horizontal="center" vertical="center"/>
    </xf>
    <xf numFmtId="0" fontId="14" fillId="35" borderId="17"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0" xfId="0" applyFont="1" applyFill="1" applyBorder="1" applyAlignment="1">
      <alignment horizontal="center" vertical="center"/>
    </xf>
    <xf numFmtId="0" fontId="5" fillId="35" borderId="17" xfId="0" applyFont="1" applyFill="1" applyBorder="1" applyAlignment="1">
      <alignment horizontal="left" vertical="top"/>
    </xf>
    <xf numFmtId="0" fontId="10" fillId="35" borderId="35" xfId="0" applyFont="1" applyFill="1" applyBorder="1" applyAlignment="1">
      <alignment horizontal="center" vertical="center"/>
    </xf>
    <xf numFmtId="0" fontId="5" fillId="35" borderId="49" xfId="0" applyFont="1" applyFill="1" applyBorder="1" applyAlignment="1">
      <alignment horizontal="left" vertical="top"/>
    </xf>
    <xf numFmtId="0" fontId="6" fillId="33" borderId="50" xfId="0" applyFont="1" applyFill="1" applyBorder="1" applyAlignment="1">
      <alignment vertical="center"/>
    </xf>
    <xf numFmtId="0" fontId="6" fillId="33" borderId="51" xfId="0" applyFont="1" applyFill="1" applyBorder="1" applyAlignment="1">
      <alignment vertical="center"/>
    </xf>
    <xf numFmtId="0" fontId="10" fillId="33" borderId="36" xfId="0" applyFont="1" applyFill="1" applyBorder="1" applyAlignment="1">
      <alignment horizontal="center" vertical="center"/>
    </xf>
    <xf numFmtId="0" fontId="5" fillId="33" borderId="20" xfId="0" applyFont="1" applyFill="1" applyBorder="1" applyAlignment="1">
      <alignment horizontal="left" vertical="top"/>
    </xf>
    <xf numFmtId="0" fontId="6" fillId="36" borderId="16" xfId="0" applyFont="1" applyFill="1" applyBorder="1" applyAlignment="1">
      <alignment vertical="center"/>
    </xf>
    <xf numFmtId="0" fontId="6" fillId="37" borderId="16" xfId="0" applyFont="1" applyFill="1" applyBorder="1" applyAlignment="1">
      <alignment horizontal="center" vertical="center"/>
    </xf>
    <xf numFmtId="0" fontId="6" fillId="33" borderId="16" xfId="0" applyFont="1" applyFill="1" applyBorder="1" applyAlignment="1">
      <alignment vertical="center"/>
    </xf>
    <xf numFmtId="0" fontId="10" fillId="33" borderId="16" xfId="0" applyFont="1" applyFill="1" applyBorder="1" applyAlignment="1">
      <alignment horizontal="center" vertical="center"/>
    </xf>
    <xf numFmtId="0" fontId="6" fillId="33" borderId="20" xfId="0" applyFont="1" applyFill="1" applyBorder="1" applyAlignment="1">
      <alignment vertical="center"/>
    </xf>
    <xf numFmtId="0" fontId="6" fillId="33" borderId="38" xfId="0" applyFont="1" applyFill="1" applyBorder="1" applyAlignment="1">
      <alignment horizontal="left" vertical="center"/>
    </xf>
    <xf numFmtId="0" fontId="6" fillId="33" borderId="39" xfId="0" applyFont="1" applyFill="1" applyBorder="1" applyAlignment="1">
      <alignment vertical="center"/>
    </xf>
    <xf numFmtId="0" fontId="6" fillId="33" borderId="52" xfId="0" applyFont="1" applyFill="1" applyBorder="1" applyAlignment="1">
      <alignment vertical="center"/>
    </xf>
    <xf numFmtId="0" fontId="6" fillId="33" borderId="22" xfId="0" applyFont="1" applyFill="1" applyBorder="1" applyAlignment="1">
      <alignment horizontal="center" vertical="center"/>
    </xf>
    <xf numFmtId="0" fontId="6" fillId="33" borderId="25" xfId="0" applyFont="1" applyFill="1" applyBorder="1" applyAlignment="1">
      <alignment horizontal="center" vertical="center"/>
    </xf>
    <xf numFmtId="0" fontId="5" fillId="33" borderId="22" xfId="0" applyFont="1" applyFill="1" applyBorder="1" applyAlignment="1">
      <alignment horizontal="left" vertical="top"/>
    </xf>
    <xf numFmtId="0" fontId="6" fillId="36" borderId="22" xfId="0" applyFont="1" applyFill="1" applyBorder="1" applyAlignment="1">
      <alignment vertical="center"/>
    </xf>
    <xf numFmtId="0" fontId="6" fillId="37" borderId="22" xfId="0" applyFont="1" applyFill="1" applyBorder="1" applyAlignment="1">
      <alignment horizontal="center" vertical="center"/>
    </xf>
    <xf numFmtId="0" fontId="6" fillId="33" borderId="22" xfId="0" applyFont="1" applyFill="1" applyBorder="1" applyAlignment="1">
      <alignment vertical="center"/>
    </xf>
    <xf numFmtId="0" fontId="17" fillId="33" borderId="22" xfId="0" applyFont="1" applyFill="1" applyBorder="1" applyAlignment="1">
      <alignment horizontal="center" vertical="center"/>
    </xf>
    <xf numFmtId="0" fontId="6" fillId="33" borderId="41" xfId="0" applyFont="1" applyFill="1" applyBorder="1" applyAlignment="1">
      <alignment vertical="center"/>
    </xf>
    <xf numFmtId="0" fontId="10" fillId="33" borderId="22" xfId="0" applyFont="1" applyFill="1" applyBorder="1" applyAlignment="1">
      <alignment horizontal="center" vertical="center"/>
    </xf>
    <xf numFmtId="0" fontId="6" fillId="33" borderId="53" xfId="0" applyFont="1" applyFill="1" applyBorder="1" applyAlignment="1">
      <alignment vertical="center"/>
    </xf>
    <xf numFmtId="0" fontId="6" fillId="33" borderId="54" xfId="0" applyFont="1" applyFill="1" applyBorder="1" applyAlignment="1">
      <alignment vertical="center"/>
    </xf>
    <xf numFmtId="0" fontId="5" fillId="33" borderId="18" xfId="0" applyFont="1" applyFill="1" applyBorder="1" applyAlignment="1">
      <alignment horizontal="left" vertical="top"/>
    </xf>
    <xf numFmtId="0" fontId="6" fillId="36" borderId="17" xfId="0" applyFont="1" applyFill="1" applyBorder="1" applyAlignment="1">
      <alignment vertical="center"/>
    </xf>
    <xf numFmtId="0" fontId="6" fillId="37" borderId="17" xfId="0" applyFont="1" applyFill="1" applyBorder="1" applyAlignment="1">
      <alignment horizontal="center" vertical="center"/>
    </xf>
    <xf numFmtId="0" fontId="6" fillId="33" borderId="17" xfId="0" applyFont="1" applyFill="1" applyBorder="1" applyAlignment="1">
      <alignment vertical="center"/>
    </xf>
    <xf numFmtId="0" fontId="6" fillId="33" borderId="35" xfId="0" applyFont="1" applyFill="1" applyBorder="1" applyAlignment="1">
      <alignment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5" fillId="0" borderId="57" xfId="0" applyFont="1" applyFill="1" applyBorder="1" applyAlignment="1">
      <alignment horizontal="left" vertical="top"/>
    </xf>
    <xf numFmtId="0" fontId="6" fillId="0" borderId="57" xfId="0" applyFont="1" applyFill="1" applyBorder="1" applyAlignment="1">
      <alignment vertical="center"/>
    </xf>
    <xf numFmtId="0" fontId="6" fillId="0" borderId="20" xfId="0" applyFont="1" applyFill="1" applyBorder="1" applyAlignment="1">
      <alignment vertical="center"/>
    </xf>
    <xf numFmtId="0" fontId="6" fillId="0" borderId="58" xfId="0" applyFont="1" applyFill="1" applyBorder="1" applyAlignment="1">
      <alignment horizontal="left" vertical="center"/>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0" xfId="0" applyFont="1" applyFill="1" applyBorder="1" applyAlignment="1">
      <alignment horizontal="right" vertical="center"/>
    </xf>
    <xf numFmtId="177" fontId="14" fillId="0" borderId="0" xfId="0" applyNumberFormat="1" applyFont="1" applyFill="1" applyBorder="1" applyAlignment="1">
      <alignment vertical="center"/>
    </xf>
    <xf numFmtId="0" fontId="6" fillId="0" borderId="24"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0" xfId="0" applyFont="1" applyFill="1" applyBorder="1" applyAlignment="1">
      <alignment vertical="center" wrapText="1"/>
    </xf>
    <xf numFmtId="0" fontId="14" fillId="0" borderId="29" xfId="0" applyFont="1" applyFill="1" applyBorder="1" applyAlignment="1">
      <alignment vertical="center"/>
    </xf>
    <xf numFmtId="0" fontId="14" fillId="0" borderId="0" xfId="0" applyFont="1" applyFill="1" applyAlignment="1">
      <alignment vertical="center"/>
    </xf>
    <xf numFmtId="0" fontId="6" fillId="0" borderId="29" xfId="0" applyFont="1" applyFill="1" applyBorder="1" applyAlignment="1">
      <alignment horizontal="right" vertical="center"/>
    </xf>
    <xf numFmtId="0" fontId="6" fillId="0" borderId="29" xfId="0" applyFont="1" applyFill="1" applyBorder="1" applyAlignment="1">
      <alignment horizontal="left" vertical="center"/>
    </xf>
    <xf numFmtId="0" fontId="6" fillId="0" borderId="10" xfId="0" applyFont="1" applyFill="1" applyBorder="1" applyAlignment="1">
      <alignment horizontal="right" vertical="center"/>
    </xf>
    <xf numFmtId="0" fontId="6" fillId="0" borderId="59"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60"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178" fontId="10" fillId="0" borderId="38" xfId="0" applyNumberFormat="1" applyFont="1" applyFill="1" applyBorder="1" applyAlignment="1">
      <alignment horizontal="center" vertical="center"/>
    </xf>
    <xf numFmtId="178" fontId="10" fillId="0" borderId="35" xfId="0" applyNumberFormat="1" applyFont="1" applyFill="1" applyBorder="1" applyAlignment="1">
      <alignment horizontal="center" vertical="center"/>
    </xf>
    <xf numFmtId="0" fontId="10" fillId="34" borderId="20" xfId="0" applyFont="1" applyFill="1" applyBorder="1" applyAlignment="1">
      <alignment horizontal="center" vertical="center"/>
    </xf>
    <xf numFmtId="176" fontId="10" fillId="34" borderId="36" xfId="0" applyNumberFormat="1" applyFont="1" applyFill="1" applyBorder="1" applyAlignment="1">
      <alignment horizontal="center" vertical="center"/>
    </xf>
    <xf numFmtId="176" fontId="10" fillId="34" borderId="61" xfId="0" applyNumberFormat="1" applyFont="1" applyFill="1" applyBorder="1" applyAlignment="1">
      <alignment horizontal="center" vertical="center"/>
    </xf>
    <xf numFmtId="176" fontId="10" fillId="34" borderId="62" xfId="0" applyNumberFormat="1" applyFont="1" applyFill="1" applyBorder="1" applyAlignment="1">
      <alignment horizontal="center" vertical="center"/>
    </xf>
    <xf numFmtId="0" fontId="14" fillId="34" borderId="0" xfId="0" applyFont="1" applyFill="1" applyAlignment="1">
      <alignment vertical="center"/>
    </xf>
    <xf numFmtId="0" fontId="24" fillId="0" borderId="0" xfId="0" applyFont="1" applyFill="1" applyBorder="1" applyAlignment="1">
      <alignment horizontal="center" vertical="center"/>
    </xf>
    <xf numFmtId="0" fontId="23" fillId="0" borderId="20" xfId="0" applyFont="1" applyFill="1" applyBorder="1" applyAlignment="1">
      <alignment horizontal="center" vertical="center"/>
    </xf>
    <xf numFmtId="0" fontId="24" fillId="0" borderId="16" xfId="0" applyFont="1" applyFill="1" applyBorder="1" applyAlignment="1">
      <alignment horizontal="left"/>
    </xf>
    <xf numFmtId="0" fontId="25" fillId="0" borderId="0"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55" xfId="0" applyFont="1" applyFill="1" applyBorder="1" applyAlignment="1">
      <alignment vertical="center"/>
    </xf>
    <xf numFmtId="0" fontId="24" fillId="0" borderId="56" xfId="0" applyFont="1" applyFill="1" applyBorder="1" applyAlignment="1">
      <alignment vertical="center"/>
    </xf>
    <xf numFmtId="0" fontId="24" fillId="0" borderId="57" xfId="0" applyFont="1" applyFill="1" applyBorder="1" applyAlignment="1">
      <alignment vertical="center"/>
    </xf>
    <xf numFmtId="0" fontId="24" fillId="0" borderId="58" xfId="0" applyFont="1" applyFill="1" applyBorder="1" applyAlignment="1">
      <alignment horizontal="left" vertical="center"/>
    </xf>
    <xf numFmtId="0" fontId="27" fillId="0" borderId="22" xfId="0" applyFont="1" applyFill="1" applyBorder="1" applyAlignment="1">
      <alignment horizontal="center" vertical="center"/>
    </xf>
    <xf numFmtId="0" fontId="27" fillId="0" borderId="17" xfId="0" applyFont="1" applyFill="1" applyBorder="1" applyAlignment="1">
      <alignment horizontal="center" vertical="center"/>
    </xf>
    <xf numFmtId="0" fontId="24" fillId="33" borderId="20" xfId="0" applyFont="1" applyFill="1" applyBorder="1" applyAlignment="1">
      <alignment horizontal="center" vertical="center"/>
    </xf>
    <xf numFmtId="0" fontId="24" fillId="33" borderId="17"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35" xfId="0" applyFont="1" applyFill="1" applyBorder="1" applyAlignment="1">
      <alignment horizontal="center" vertical="center"/>
    </xf>
    <xf numFmtId="0" fontId="24" fillId="33" borderId="25" xfId="0" applyFont="1" applyFill="1" applyBorder="1" applyAlignment="1">
      <alignment horizontal="center" vertical="center"/>
    </xf>
    <xf numFmtId="0" fontId="23" fillId="33" borderId="25" xfId="0" applyFont="1" applyFill="1" applyBorder="1" applyAlignment="1">
      <alignment horizontal="center" vertical="center"/>
    </xf>
    <xf numFmtId="0" fontId="24" fillId="33" borderId="16" xfId="0" applyFont="1" applyFill="1" applyBorder="1" applyAlignment="1">
      <alignment horizontal="center" vertical="center"/>
    </xf>
    <xf numFmtId="0" fontId="24" fillId="33" borderId="18" xfId="0" applyFont="1" applyFill="1" applyBorder="1" applyAlignment="1">
      <alignment horizontal="center" vertical="center"/>
    </xf>
    <xf numFmtId="0" fontId="23" fillId="33" borderId="18" xfId="0" applyFont="1" applyFill="1" applyBorder="1" applyAlignment="1">
      <alignment horizontal="center" vertical="center"/>
    </xf>
    <xf numFmtId="0" fontId="24" fillId="33" borderId="16" xfId="0" applyFont="1" applyFill="1" applyBorder="1" applyAlignment="1">
      <alignment vertical="center"/>
    </xf>
    <xf numFmtId="0" fontId="24" fillId="33" borderId="20" xfId="0" applyFont="1" applyFill="1" applyBorder="1" applyAlignment="1">
      <alignment vertical="center"/>
    </xf>
    <xf numFmtId="0" fontId="24" fillId="0" borderId="13" xfId="0" applyFont="1" applyFill="1" applyBorder="1" applyAlignment="1">
      <alignment horizontal="center" vertical="center"/>
    </xf>
    <xf numFmtId="0" fontId="24" fillId="0" borderId="28" xfId="0" applyFont="1" applyFill="1" applyBorder="1" applyAlignment="1">
      <alignment horizontal="center" vertical="center"/>
    </xf>
    <xf numFmtId="0" fontId="24" fillId="33" borderId="39" xfId="0" applyFont="1" applyFill="1" applyBorder="1" applyAlignment="1">
      <alignment horizontal="center" vertical="center"/>
    </xf>
    <xf numFmtId="0" fontId="24"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21" xfId="0" applyFont="1" applyFill="1" applyBorder="1" applyAlignment="1">
      <alignment horizontal="center" vertical="top"/>
    </xf>
    <xf numFmtId="0" fontId="24" fillId="0" borderId="23" xfId="0" applyFont="1" applyFill="1" applyBorder="1" applyAlignment="1">
      <alignment horizontal="center" vertical="top"/>
    </xf>
    <xf numFmtId="0" fontId="25" fillId="0" borderId="23" xfId="0" applyFont="1" applyFill="1" applyBorder="1" applyAlignment="1">
      <alignment horizontal="center" vertical="center"/>
    </xf>
    <xf numFmtId="0" fontId="24" fillId="0" borderId="0" xfId="0" applyFont="1" applyAlignment="1">
      <alignment horizontal="center" vertical="center"/>
    </xf>
    <xf numFmtId="187" fontId="24" fillId="0" borderId="0" xfId="0" applyNumberFormat="1" applyFont="1" applyAlignment="1">
      <alignment vertical="center"/>
    </xf>
    <xf numFmtId="49" fontId="24" fillId="0" borderId="0" xfId="0" applyNumberFormat="1" applyFont="1" applyAlignment="1">
      <alignment vertical="center"/>
    </xf>
    <xf numFmtId="187" fontId="24" fillId="0" borderId="0" xfId="0" applyNumberFormat="1" applyFont="1" applyBorder="1" applyAlignment="1">
      <alignment vertical="center"/>
    </xf>
    <xf numFmtId="49" fontId="24" fillId="0" borderId="0" xfId="0" applyNumberFormat="1" applyFont="1" applyBorder="1" applyAlignment="1">
      <alignment vertical="center"/>
    </xf>
    <xf numFmtId="0" fontId="24" fillId="0" borderId="20" xfId="0" applyFont="1" applyFill="1" applyBorder="1" applyAlignment="1">
      <alignment horizontal="left" vertical="top"/>
    </xf>
    <xf numFmtId="0" fontId="24" fillId="0" borderId="21" xfId="0" applyFont="1" applyFill="1" applyBorder="1" applyAlignment="1">
      <alignment horizontal="center"/>
    </xf>
    <xf numFmtId="0" fontId="24" fillId="0" borderId="16" xfId="0" applyFont="1" applyFill="1" applyBorder="1" applyAlignment="1">
      <alignment vertical="top" wrapText="1"/>
    </xf>
    <xf numFmtId="0" fontId="24" fillId="0" borderId="17" xfId="0" applyFont="1" applyFill="1" applyBorder="1" applyAlignment="1">
      <alignment horizontal="left" vertical="top"/>
    </xf>
    <xf numFmtId="0" fontId="23" fillId="0" borderId="0" xfId="0" applyFont="1" applyFill="1" applyBorder="1" applyAlignment="1">
      <alignment vertical="center"/>
    </xf>
    <xf numFmtId="0" fontId="24" fillId="0" borderId="0" xfId="0" applyFont="1" applyFill="1" applyBorder="1" applyAlignment="1">
      <alignment vertical="top"/>
    </xf>
    <xf numFmtId="0" fontId="24" fillId="0" borderId="24" xfId="0" applyFont="1" applyFill="1" applyBorder="1" applyAlignment="1">
      <alignment vertical="center"/>
    </xf>
    <xf numFmtId="0" fontId="23" fillId="0" borderId="0" xfId="0" applyFont="1" applyFill="1" applyBorder="1" applyAlignment="1">
      <alignment vertical="top" wrapText="1"/>
    </xf>
    <xf numFmtId="0" fontId="24" fillId="0" borderId="25" xfId="0" applyFont="1" applyFill="1" applyBorder="1" applyAlignment="1">
      <alignment horizontal="left" vertical="top"/>
    </xf>
    <xf numFmtId="0" fontId="24" fillId="0" borderId="18" xfId="0" applyFont="1" applyFill="1" applyBorder="1" applyAlignment="1">
      <alignment horizontal="left" vertical="top"/>
    </xf>
    <xf numFmtId="0" fontId="23" fillId="0" borderId="29" xfId="0" applyFont="1" applyFill="1" applyBorder="1" applyAlignment="1">
      <alignment vertical="top" wrapText="1"/>
    </xf>
    <xf numFmtId="0" fontId="23" fillId="0" borderId="29" xfId="0" applyFont="1" applyFill="1" applyBorder="1" applyAlignment="1">
      <alignment vertical="center"/>
    </xf>
    <xf numFmtId="0" fontId="24" fillId="0" borderId="29" xfId="0" applyFont="1" applyFill="1" applyBorder="1" applyAlignment="1">
      <alignment vertical="top"/>
    </xf>
    <xf numFmtId="0" fontId="24" fillId="0" borderId="30" xfId="0" applyFont="1" applyFill="1" applyBorder="1" applyAlignment="1">
      <alignment vertical="center"/>
    </xf>
    <xf numFmtId="0" fontId="24" fillId="0" borderId="0" xfId="0" applyFont="1" applyBorder="1" applyAlignment="1">
      <alignment horizontal="center" vertical="center"/>
    </xf>
    <xf numFmtId="0" fontId="24" fillId="0" borderId="0" xfId="0" applyFont="1" applyAlignment="1">
      <alignment horizontal="center" vertical="center" wrapText="1"/>
    </xf>
    <xf numFmtId="2" fontId="23" fillId="0" borderId="17" xfId="0" applyNumberFormat="1" applyFont="1" applyFill="1" applyBorder="1" applyAlignment="1">
      <alignment horizontal="center" vertical="center"/>
    </xf>
    <xf numFmtId="197" fontId="23" fillId="0" borderId="17" xfId="0" applyNumberFormat="1" applyFont="1" applyFill="1" applyBorder="1" applyAlignment="1">
      <alignment horizontal="center" vertical="center" shrinkToFit="1"/>
    </xf>
    <xf numFmtId="0" fontId="27" fillId="0" borderId="20" xfId="0" applyFont="1" applyFill="1" applyBorder="1" applyAlignment="1">
      <alignment horizontal="center" vertical="center"/>
    </xf>
    <xf numFmtId="0" fontId="28" fillId="0" borderId="0" xfId="0" applyFont="1" applyFill="1" applyBorder="1" applyAlignment="1">
      <alignment horizontal="center"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8" fillId="0" borderId="23" xfId="0" applyFont="1" applyFill="1" applyBorder="1" applyAlignment="1">
      <alignment horizontal="center" vertical="top"/>
    </xf>
    <xf numFmtId="0" fontId="28" fillId="0" borderId="23" xfId="0" applyFont="1" applyFill="1" applyBorder="1" applyAlignment="1">
      <alignment horizontal="center" vertical="center"/>
    </xf>
    <xf numFmtId="0" fontId="28" fillId="0" borderId="23" xfId="0" applyFont="1" applyFill="1" applyBorder="1" applyAlignment="1">
      <alignment horizontal="center"/>
    </xf>
    <xf numFmtId="0" fontId="28" fillId="0" borderId="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7" fillId="0" borderId="0" xfId="0" applyFont="1" applyFill="1" applyBorder="1" applyAlignment="1">
      <alignment horizontal="center" vertical="center"/>
    </xf>
    <xf numFmtId="0" fontId="28" fillId="0" borderId="0" xfId="0" applyFont="1" applyFill="1" applyBorder="1" applyAlignment="1">
      <alignment vertical="top"/>
    </xf>
    <xf numFmtId="0" fontId="24" fillId="33" borderId="15" xfId="0" applyFont="1" applyFill="1" applyBorder="1" applyAlignment="1">
      <alignment horizontal="center" vertical="center"/>
    </xf>
    <xf numFmtId="0" fontId="5" fillId="33" borderId="18"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21" xfId="0" applyFont="1" applyFill="1" applyBorder="1" applyAlignment="1">
      <alignment vertical="top"/>
    </xf>
    <xf numFmtId="0" fontId="23" fillId="33" borderId="16" xfId="0" applyFont="1" applyFill="1" applyBorder="1" applyAlignment="1">
      <alignment vertical="center"/>
    </xf>
    <xf numFmtId="0" fontId="24" fillId="33" borderId="21" xfId="0" applyFont="1" applyFill="1" applyBorder="1" applyAlignment="1">
      <alignment horizontal="center" vertical="top"/>
    </xf>
    <xf numFmtId="0" fontId="24" fillId="33" borderId="23" xfId="0" applyFont="1" applyFill="1" applyBorder="1" applyAlignment="1">
      <alignment horizontal="center" vertical="top"/>
    </xf>
    <xf numFmtId="0" fontId="23" fillId="33" borderId="40" xfId="0" applyFont="1" applyFill="1" applyBorder="1" applyAlignment="1">
      <alignment horizontal="center" vertical="center"/>
    </xf>
    <xf numFmtId="0" fontId="24" fillId="33" borderId="22" xfId="0" applyFont="1" applyFill="1" applyBorder="1" applyAlignment="1">
      <alignment horizontal="center" vertical="center"/>
    </xf>
    <xf numFmtId="0" fontId="24" fillId="33" borderId="22" xfId="0" applyFont="1" applyFill="1" applyBorder="1" applyAlignment="1">
      <alignment horizontal="left" vertical="top"/>
    </xf>
    <xf numFmtId="0" fontId="23" fillId="33" borderId="41" xfId="0" applyFont="1" applyFill="1" applyBorder="1" applyAlignment="1">
      <alignment horizontal="center" vertical="center"/>
    </xf>
    <xf numFmtId="0" fontId="24" fillId="33" borderId="42" xfId="0" applyFont="1" applyFill="1" applyBorder="1" applyAlignment="1">
      <alignment horizontal="center" vertical="center"/>
    </xf>
    <xf numFmtId="0" fontId="23" fillId="33" borderId="44" xfId="0" applyFont="1" applyFill="1" applyBorder="1" applyAlignment="1">
      <alignment horizontal="center" vertical="center"/>
    </xf>
    <xf numFmtId="0" fontId="24" fillId="33" borderId="45" xfId="0" applyFont="1" applyFill="1" applyBorder="1" applyAlignment="1">
      <alignment horizontal="center" vertical="top"/>
    </xf>
    <xf numFmtId="0" fontId="22" fillId="33" borderId="22" xfId="0" applyFont="1" applyFill="1" applyBorder="1" applyAlignment="1">
      <alignment horizontal="center" vertical="center"/>
    </xf>
    <xf numFmtId="0" fontId="24" fillId="33" borderId="41" xfId="0" applyFont="1" applyFill="1" applyBorder="1" applyAlignment="1">
      <alignment horizontal="center" vertical="center"/>
    </xf>
    <xf numFmtId="0" fontId="24" fillId="33" borderId="43" xfId="0" applyFont="1" applyFill="1" applyBorder="1" applyAlignment="1">
      <alignment horizontal="center" vertical="center"/>
    </xf>
    <xf numFmtId="0" fontId="24" fillId="33" borderId="18" xfId="0" applyFont="1" applyFill="1" applyBorder="1" applyAlignment="1">
      <alignment horizontal="left" vertical="top"/>
    </xf>
    <xf numFmtId="0" fontId="24" fillId="33" borderId="46" xfId="0" applyFont="1" applyFill="1" applyBorder="1" applyAlignment="1">
      <alignment horizontal="center" vertical="top"/>
    </xf>
    <xf numFmtId="0" fontId="24" fillId="33" borderId="27" xfId="0" applyFont="1" applyFill="1" applyBorder="1" applyAlignment="1">
      <alignment horizontal="center" vertical="center"/>
    </xf>
    <xf numFmtId="0" fontId="24" fillId="33" borderId="47" xfId="0" applyFont="1" applyFill="1" applyBorder="1" applyAlignment="1">
      <alignment horizontal="center" vertical="center"/>
    </xf>
    <xf numFmtId="0" fontId="23" fillId="33" borderId="48" xfId="0" applyFont="1" applyFill="1" applyBorder="1" applyAlignment="1">
      <alignment horizontal="center" vertical="center"/>
    </xf>
    <xf numFmtId="0" fontId="22" fillId="33" borderId="17" xfId="0" applyFont="1" applyFill="1" applyBorder="1" applyAlignment="1">
      <alignment horizontal="center" vertical="center"/>
    </xf>
    <xf numFmtId="0" fontId="24" fillId="33" borderId="17" xfId="0" applyFont="1" applyFill="1" applyBorder="1" applyAlignment="1">
      <alignment horizontal="left" vertical="top"/>
    </xf>
    <xf numFmtId="0" fontId="24" fillId="33" borderId="49" xfId="0" applyFont="1" applyFill="1" applyBorder="1" applyAlignment="1">
      <alignment horizontal="center" vertical="top"/>
    </xf>
    <xf numFmtId="0" fontId="24" fillId="33" borderId="35" xfId="0" applyFont="1" applyFill="1" applyBorder="1" applyAlignment="1">
      <alignment horizontal="center" vertical="center"/>
    </xf>
    <xf numFmtId="0" fontId="24" fillId="33" borderId="50" xfId="0" applyFont="1" applyFill="1" applyBorder="1" applyAlignment="1">
      <alignment vertical="center"/>
    </xf>
    <xf numFmtId="0" fontId="24" fillId="33" borderId="51" xfId="0" applyFont="1" applyFill="1" applyBorder="1" applyAlignment="1">
      <alignment vertical="center"/>
    </xf>
    <xf numFmtId="0" fontId="24" fillId="33" borderId="20" xfId="0" applyFont="1" applyFill="1" applyBorder="1" applyAlignment="1">
      <alignment horizontal="left" vertical="top"/>
    </xf>
    <xf numFmtId="0" fontId="24" fillId="36" borderId="16" xfId="0" applyFont="1" applyFill="1" applyBorder="1" applyAlignment="1">
      <alignment vertical="center"/>
    </xf>
    <xf numFmtId="0" fontId="24" fillId="37" borderId="16" xfId="0" applyFont="1" applyFill="1" applyBorder="1" applyAlignment="1">
      <alignment horizontal="center" vertical="center"/>
    </xf>
    <xf numFmtId="0" fontId="23" fillId="33" borderId="16" xfId="0" applyFont="1" applyFill="1" applyBorder="1" applyAlignment="1">
      <alignment horizontal="center" vertical="center"/>
    </xf>
    <xf numFmtId="0" fontId="24" fillId="33" borderId="38" xfId="0" applyFont="1" applyFill="1" applyBorder="1" applyAlignment="1">
      <alignment horizontal="left" vertical="center"/>
    </xf>
    <xf numFmtId="0" fontId="24" fillId="33" borderId="39" xfId="0" applyFont="1" applyFill="1" applyBorder="1" applyAlignment="1">
      <alignment vertical="center"/>
    </xf>
    <xf numFmtId="0" fontId="24" fillId="33" borderId="52" xfId="0" applyFont="1" applyFill="1" applyBorder="1" applyAlignment="1">
      <alignment vertical="center"/>
    </xf>
    <xf numFmtId="0" fontId="24" fillId="33" borderId="22" xfId="0" applyFont="1" applyFill="1" applyBorder="1" applyAlignment="1">
      <alignment horizontal="left" vertical="center"/>
    </xf>
    <xf numFmtId="0" fontId="24" fillId="36" borderId="22" xfId="0" applyFont="1" applyFill="1" applyBorder="1" applyAlignment="1">
      <alignment vertical="center"/>
    </xf>
    <xf numFmtId="0" fontId="24" fillId="37" borderId="22" xfId="0" applyFont="1" applyFill="1" applyBorder="1" applyAlignment="1">
      <alignment horizontal="center" vertical="center"/>
    </xf>
    <xf numFmtId="0" fontId="24" fillId="33" borderId="22" xfId="0" applyFont="1" applyFill="1" applyBorder="1" applyAlignment="1">
      <alignment vertical="center"/>
    </xf>
    <xf numFmtId="0" fontId="24" fillId="33" borderId="41" xfId="0" applyFont="1" applyFill="1" applyBorder="1" applyAlignment="1">
      <alignment vertical="center"/>
    </xf>
    <xf numFmtId="0" fontId="24" fillId="33" borderId="53" xfId="0" applyFont="1" applyFill="1" applyBorder="1" applyAlignment="1">
      <alignment vertical="center"/>
    </xf>
    <xf numFmtId="0" fontId="24" fillId="33" borderId="54" xfId="0" applyFont="1" applyFill="1" applyBorder="1" applyAlignment="1">
      <alignment vertical="center"/>
    </xf>
    <xf numFmtId="0" fontId="24" fillId="33" borderId="18" xfId="0" applyFont="1" applyFill="1" applyBorder="1" applyAlignment="1">
      <alignment horizontal="left" vertical="center"/>
    </xf>
    <xf numFmtId="0" fontId="24" fillId="36" borderId="17" xfId="0" applyFont="1" applyFill="1" applyBorder="1" applyAlignment="1">
      <alignment vertical="center"/>
    </xf>
    <xf numFmtId="0" fontId="24" fillId="37" borderId="17" xfId="0" applyFont="1" applyFill="1" applyBorder="1" applyAlignment="1">
      <alignment horizontal="center" vertical="center"/>
    </xf>
    <xf numFmtId="0" fontId="24" fillId="33" borderId="17" xfId="0" applyFont="1" applyFill="1" applyBorder="1" applyAlignment="1">
      <alignment vertical="center"/>
    </xf>
    <xf numFmtId="0" fontId="24" fillId="33" borderId="35" xfId="0" applyFont="1" applyFill="1" applyBorder="1" applyAlignment="1">
      <alignment vertical="center"/>
    </xf>
    <xf numFmtId="0" fontId="24" fillId="0" borderId="57" xfId="0" applyFont="1" applyFill="1" applyBorder="1" applyAlignment="1">
      <alignment horizontal="left" vertical="top"/>
    </xf>
    <xf numFmtId="0" fontId="24" fillId="0" borderId="59" xfId="0" applyFont="1" applyFill="1" applyBorder="1" applyAlignment="1">
      <alignment vertical="center"/>
    </xf>
    <xf numFmtId="0" fontId="24" fillId="0" borderId="14" xfId="0" applyFont="1" applyFill="1" applyBorder="1" applyAlignment="1">
      <alignment vertical="center"/>
    </xf>
    <xf numFmtId="0" fontId="24" fillId="0" borderId="13" xfId="0" applyFont="1" applyFill="1" applyBorder="1" applyAlignment="1">
      <alignment vertical="center"/>
    </xf>
    <xf numFmtId="0" fontId="24" fillId="0" borderId="60" xfId="0" applyFont="1" applyFill="1" applyBorder="1" applyAlignment="1">
      <alignment vertical="center"/>
    </xf>
    <xf numFmtId="0" fontId="24" fillId="0" borderId="0" xfId="0" applyFont="1" applyAlignment="1">
      <alignment vertical="top" wrapText="1"/>
    </xf>
    <xf numFmtId="0" fontId="24" fillId="0" borderId="0" xfId="0" applyFont="1" applyAlignment="1">
      <alignment vertical="top"/>
    </xf>
    <xf numFmtId="2" fontId="23" fillId="0" borderId="20" xfId="0" applyNumberFormat="1" applyFont="1" applyFill="1" applyBorder="1" applyAlignment="1">
      <alignment horizontal="center" vertical="center"/>
    </xf>
    <xf numFmtId="197" fontId="23" fillId="0" borderId="20" xfId="0" applyNumberFormat="1" applyFont="1" applyFill="1" applyBorder="1" applyAlignment="1">
      <alignment horizontal="center" vertical="center" shrinkToFit="1"/>
    </xf>
    <xf numFmtId="195" fontId="23" fillId="0" borderId="26" xfId="0" applyNumberFormat="1" applyFont="1" applyFill="1" applyBorder="1" applyAlignment="1">
      <alignment horizontal="center" vertical="center"/>
    </xf>
    <xf numFmtId="195" fontId="23" fillId="0" borderId="35" xfId="0" applyNumberFormat="1" applyFont="1" applyFill="1" applyBorder="1" applyAlignment="1">
      <alignment horizontal="center" vertical="center"/>
    </xf>
    <xf numFmtId="195" fontId="23" fillId="0" borderId="27" xfId="0" applyNumberFormat="1" applyFont="1" applyFill="1" applyBorder="1" applyAlignment="1">
      <alignment horizontal="center" vertical="center"/>
    </xf>
    <xf numFmtId="0" fontId="22" fillId="0" borderId="36" xfId="0" applyFont="1" applyFill="1" applyBorder="1" applyAlignment="1" applyProtection="1">
      <alignment horizontal="center" vertical="center"/>
      <protection locked="0"/>
    </xf>
    <xf numFmtId="2" fontId="23" fillId="33" borderId="36" xfId="0" applyNumberFormat="1" applyFont="1" applyFill="1" applyBorder="1" applyAlignment="1" applyProtection="1">
      <alignment horizontal="center" vertical="center" shrinkToFit="1"/>
      <protection locked="0"/>
    </xf>
    <xf numFmtId="2" fontId="22" fillId="0" borderId="36" xfId="0" applyNumberFormat="1" applyFont="1" applyFill="1" applyBorder="1" applyAlignment="1" applyProtection="1">
      <alignment horizontal="center" vertical="center" shrinkToFit="1"/>
      <protection locked="0"/>
    </xf>
    <xf numFmtId="0" fontId="23" fillId="0" borderId="13"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64" xfId="0" applyFont="1" applyFill="1" applyBorder="1" applyAlignment="1">
      <alignment horizontal="center" vertical="center"/>
    </xf>
    <xf numFmtId="0" fontId="24" fillId="38" borderId="18" xfId="0" applyFont="1" applyFill="1" applyBorder="1" applyAlignment="1">
      <alignment horizontal="center" vertical="center"/>
    </xf>
    <xf numFmtId="206" fontId="23" fillId="0" borderId="29" xfId="0" applyNumberFormat="1" applyFont="1" applyFill="1" applyBorder="1" applyAlignment="1">
      <alignment vertical="center"/>
    </xf>
    <xf numFmtId="206" fontId="23" fillId="0" borderId="0" xfId="0" applyNumberFormat="1" applyFont="1" applyFill="1" applyBorder="1" applyAlignment="1">
      <alignment vertical="center"/>
    </xf>
    <xf numFmtId="206" fontId="23" fillId="0" borderId="0" xfId="0" applyNumberFormat="1" applyFont="1" applyFill="1" applyAlignment="1">
      <alignment vertical="center"/>
    </xf>
    <xf numFmtId="209" fontId="29" fillId="0" borderId="36" xfId="0" applyNumberFormat="1" applyFont="1" applyFill="1" applyBorder="1" applyAlignment="1" applyProtection="1">
      <alignment horizontal="center" vertical="center" shrinkToFit="1"/>
      <protection locked="0"/>
    </xf>
    <xf numFmtId="209" fontId="13" fillId="0" borderId="61" xfId="0" applyNumberFormat="1" applyFont="1" applyFill="1" applyBorder="1" applyAlignment="1">
      <alignment horizontal="center" vertical="center" shrinkToFit="1"/>
    </xf>
    <xf numFmtId="209" fontId="13" fillId="0" borderId="62" xfId="0" applyNumberFormat="1" applyFont="1" applyFill="1" applyBorder="1" applyAlignment="1">
      <alignment horizontal="center" vertical="center" shrinkToFit="1"/>
    </xf>
    <xf numFmtId="195" fontId="23" fillId="0" borderId="38" xfId="0" applyNumberFormat="1"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25" xfId="0" applyFont="1" applyFill="1" applyBorder="1" applyAlignment="1">
      <alignment horizontal="center" vertical="center"/>
    </xf>
    <xf numFmtId="0" fontId="24" fillId="33" borderId="21" xfId="0" applyFont="1" applyFill="1" applyBorder="1" applyAlignment="1">
      <alignment horizontal="center" vertical="center"/>
    </xf>
    <xf numFmtId="0" fontId="24" fillId="33" borderId="16" xfId="0" applyFont="1" applyFill="1" applyBorder="1" applyAlignment="1">
      <alignment horizontal="center" vertical="center"/>
    </xf>
    <xf numFmtId="0" fontId="24" fillId="33" borderId="15" xfId="0" applyFont="1" applyFill="1" applyBorder="1" applyAlignment="1">
      <alignment horizontal="center" vertical="center"/>
    </xf>
    <xf numFmtId="0" fontId="24" fillId="33" borderId="17" xfId="0" applyFont="1" applyFill="1" applyBorder="1" applyAlignment="1">
      <alignment horizontal="center" vertical="center"/>
    </xf>
    <xf numFmtId="0" fontId="24" fillId="33" borderId="18" xfId="0" applyFont="1" applyFill="1" applyBorder="1" applyAlignment="1">
      <alignment horizontal="center" vertical="center"/>
    </xf>
    <xf numFmtId="0" fontId="23" fillId="33" borderId="17" xfId="0" applyFont="1" applyFill="1" applyBorder="1" applyAlignment="1">
      <alignment horizontal="center" vertical="center"/>
    </xf>
    <xf numFmtId="0" fontId="24" fillId="33" borderId="35" xfId="0" applyFont="1" applyFill="1" applyBorder="1" applyAlignment="1">
      <alignment horizontal="center" vertical="center"/>
    </xf>
    <xf numFmtId="0" fontId="23" fillId="33" borderId="49" xfId="0" applyFont="1" applyFill="1" applyBorder="1" applyAlignment="1">
      <alignment horizontal="center" vertical="center"/>
    </xf>
    <xf numFmtId="0" fontId="24" fillId="33" borderId="55" xfId="0" applyFont="1" applyFill="1" applyBorder="1" applyAlignment="1">
      <alignment horizontal="center" vertical="center"/>
    </xf>
    <xf numFmtId="0" fontId="24" fillId="33" borderId="57" xfId="0" applyFont="1" applyFill="1" applyBorder="1" applyAlignment="1">
      <alignment horizontal="center" vertical="center"/>
    </xf>
    <xf numFmtId="0" fontId="24" fillId="33" borderId="58"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26" xfId="0" applyFont="1" applyFill="1" applyBorder="1" applyAlignment="1">
      <alignment horizontal="center" vertical="center"/>
    </xf>
    <xf numFmtId="0" fontId="24" fillId="33" borderId="39" xfId="0" applyFont="1" applyFill="1" applyBorder="1" applyAlignment="1">
      <alignment horizontal="center" vertical="center"/>
    </xf>
    <xf numFmtId="0" fontId="24" fillId="33" borderId="52" xfId="0" applyFont="1" applyFill="1" applyBorder="1" applyAlignment="1">
      <alignment vertical="center"/>
    </xf>
    <xf numFmtId="0" fontId="24" fillId="33" borderId="25" xfId="0" applyFont="1" applyFill="1" applyBorder="1" applyAlignment="1">
      <alignment horizontal="center" vertical="center"/>
    </xf>
    <xf numFmtId="0" fontId="24" fillId="33" borderId="23" xfId="0" applyFont="1" applyFill="1" applyBorder="1" applyAlignment="1">
      <alignment horizontal="center" vertical="center"/>
    </xf>
    <xf numFmtId="0" fontId="24" fillId="33" borderId="24" xfId="0" applyFont="1" applyFill="1" applyBorder="1" applyAlignment="1">
      <alignment horizontal="center" vertical="center"/>
    </xf>
    <xf numFmtId="0" fontId="24" fillId="33" borderId="56" xfId="0" applyFont="1" applyFill="1" applyBorder="1" applyAlignment="1">
      <alignment vertical="center"/>
    </xf>
    <xf numFmtId="0" fontId="24" fillId="33" borderId="29" xfId="0" applyFont="1" applyFill="1" applyBorder="1" applyAlignment="1">
      <alignment vertical="center"/>
    </xf>
    <xf numFmtId="0" fontId="24" fillId="33" borderId="65" xfId="0" applyFont="1" applyFill="1" applyBorder="1" applyAlignment="1">
      <alignment vertical="center"/>
    </xf>
    <xf numFmtId="0" fontId="24" fillId="33" borderId="66" xfId="0" applyFont="1" applyFill="1" applyBorder="1" applyAlignment="1">
      <alignment horizontal="center" vertical="center"/>
    </xf>
    <xf numFmtId="0" fontId="24" fillId="33" borderId="20" xfId="0" applyFont="1" applyFill="1" applyBorder="1" applyAlignment="1">
      <alignment horizontal="center" vertical="center"/>
    </xf>
    <xf numFmtId="0" fontId="24" fillId="33" borderId="28"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42" xfId="0" applyFont="1" applyFill="1" applyBorder="1" applyAlignment="1">
      <alignment horizontal="center" vertical="center"/>
    </xf>
    <xf numFmtId="0" fontId="23" fillId="33" borderId="67" xfId="0" applyFont="1" applyFill="1" applyBorder="1" applyAlignment="1">
      <alignment horizontal="center" vertical="center"/>
    </xf>
    <xf numFmtId="0" fontId="23" fillId="33" borderId="40"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6" xfId="0" applyFont="1" applyFill="1" applyBorder="1" applyAlignment="1">
      <alignment horizontal="center" vertical="center"/>
    </xf>
    <xf numFmtId="0" fontId="22" fillId="33" borderId="42" xfId="0" applyFont="1" applyFill="1" applyBorder="1" applyAlignment="1">
      <alignment horizontal="center" vertical="center"/>
    </xf>
    <xf numFmtId="0" fontId="22" fillId="33" borderId="25" xfId="0" applyFont="1" applyFill="1" applyBorder="1" applyAlignment="1">
      <alignment horizontal="center" vertical="center"/>
    </xf>
    <xf numFmtId="0" fontId="23" fillId="33" borderId="68" xfId="0" applyFont="1" applyFill="1" applyBorder="1" applyAlignment="1" applyProtection="1">
      <alignment horizontal="center" vertical="center"/>
      <protection locked="0"/>
    </xf>
    <xf numFmtId="0" fontId="23" fillId="33" borderId="69" xfId="0" applyFont="1" applyFill="1" applyBorder="1" applyAlignment="1" applyProtection="1">
      <alignment horizontal="center" vertical="center"/>
      <protection locked="0"/>
    </xf>
    <xf numFmtId="0" fontId="24" fillId="33" borderId="26" xfId="0" applyFont="1" applyFill="1" applyBorder="1" applyAlignment="1">
      <alignment horizontal="center" vertical="center"/>
    </xf>
    <xf numFmtId="0" fontId="24" fillId="33" borderId="23" xfId="0" applyFont="1" applyFill="1" applyBorder="1" applyAlignment="1">
      <alignment horizontal="center" vertical="top"/>
    </xf>
    <xf numFmtId="0" fontId="24" fillId="33" borderId="42" xfId="0" applyFont="1" applyFill="1" applyBorder="1" applyAlignment="1">
      <alignment horizontal="center" vertical="top"/>
    </xf>
    <xf numFmtId="0" fontId="23" fillId="33" borderId="0" xfId="0" applyFont="1" applyFill="1" applyBorder="1" applyAlignment="1">
      <alignment horizontal="center" vertical="center"/>
    </xf>
    <xf numFmtId="0" fontId="24"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45" xfId="0" applyFont="1" applyFill="1" applyBorder="1" applyAlignment="1">
      <alignment horizontal="center" vertical="center"/>
    </xf>
    <xf numFmtId="0" fontId="22" fillId="33" borderId="22" xfId="0" applyFont="1" applyFill="1" applyBorder="1" applyAlignment="1">
      <alignment horizontal="center" vertical="center"/>
    </xf>
    <xf numFmtId="0" fontId="24" fillId="33" borderId="16" xfId="0" applyFont="1" applyFill="1" applyBorder="1" applyAlignment="1">
      <alignment horizontal="center" vertical="top"/>
    </xf>
    <xf numFmtId="0" fontId="24" fillId="33" borderId="25" xfId="0" applyFont="1" applyFill="1" applyBorder="1" applyAlignment="1">
      <alignment horizontal="center" vertical="top"/>
    </xf>
    <xf numFmtId="0" fontId="24" fillId="0" borderId="70" xfId="0" applyFont="1" applyFill="1" applyBorder="1" applyAlignment="1">
      <alignment horizontal="center" vertical="center" wrapText="1"/>
    </xf>
    <xf numFmtId="0" fontId="25" fillId="0" borderId="71" xfId="0" applyFont="1" applyFill="1" applyBorder="1" applyAlignment="1">
      <alignment vertical="center"/>
    </xf>
    <xf numFmtId="0" fontId="25" fillId="0" borderId="72" xfId="0" applyFont="1" applyFill="1" applyBorder="1" applyAlignment="1">
      <alignment vertical="center"/>
    </xf>
    <xf numFmtId="0" fontId="24" fillId="0" borderId="73"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66" xfId="0" applyFont="1" applyFill="1" applyBorder="1" applyAlignment="1">
      <alignment vertical="center"/>
    </xf>
    <xf numFmtId="0" fontId="24" fillId="0" borderId="21" xfId="0" applyFont="1" applyFill="1" applyBorder="1" applyAlignment="1">
      <alignment horizontal="left"/>
    </xf>
    <xf numFmtId="0" fontId="24" fillId="0" borderId="16" xfId="0" applyFont="1" applyFill="1" applyBorder="1" applyAlignment="1">
      <alignment horizontal="left"/>
    </xf>
    <xf numFmtId="0" fontId="24" fillId="0" borderId="39" xfId="0" applyFont="1" applyFill="1" applyBorder="1" applyAlignment="1">
      <alignment horizontal="center" vertical="center"/>
    </xf>
    <xf numFmtId="0" fontId="24" fillId="0" borderId="52" xfId="0" applyFont="1" applyFill="1" applyBorder="1" applyAlignment="1">
      <alignment vertical="center"/>
    </xf>
    <xf numFmtId="0" fontId="5" fillId="0" borderId="70" xfId="0" applyFont="1" applyFill="1" applyBorder="1" applyAlignment="1">
      <alignment horizontal="center" vertical="center" wrapText="1"/>
    </xf>
    <xf numFmtId="0" fontId="5" fillId="0" borderId="72" xfId="0" applyFont="1" applyFill="1" applyBorder="1" applyAlignment="1">
      <alignment horizontal="center" vertical="center" wrapText="1"/>
    </xf>
    <xf numFmtId="178" fontId="23" fillId="0" borderId="23"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4" fillId="0" borderId="2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23" xfId="0" applyFont="1" applyFill="1" applyBorder="1" applyAlignment="1">
      <alignment horizontal="center" vertical="center"/>
    </xf>
    <xf numFmtId="0" fontId="28" fillId="0" borderId="23" xfId="0" applyFont="1" applyFill="1" applyBorder="1" applyAlignment="1">
      <alignment horizontal="center" wrapText="1"/>
    </xf>
    <xf numFmtId="0" fontId="28" fillId="0" borderId="0" xfId="0" applyFont="1" applyFill="1" applyBorder="1" applyAlignment="1">
      <alignment horizontal="center" wrapText="1"/>
    </xf>
    <xf numFmtId="0" fontId="28" fillId="0" borderId="23" xfId="0" applyFont="1" applyFill="1" applyBorder="1" applyAlignment="1">
      <alignment horizontal="center" shrinkToFit="1"/>
    </xf>
    <xf numFmtId="0" fontId="28" fillId="0" borderId="0" xfId="0" applyFont="1" applyFill="1" applyBorder="1" applyAlignment="1">
      <alignment horizontal="center" shrinkToFit="1"/>
    </xf>
    <xf numFmtId="0" fontId="28" fillId="0" borderId="24" xfId="0" applyFont="1" applyFill="1" applyBorder="1" applyAlignment="1">
      <alignment horizontal="center" shrinkToFit="1"/>
    </xf>
    <xf numFmtId="0" fontId="24" fillId="33" borderId="43" xfId="0" applyFont="1" applyFill="1" applyBorder="1" applyAlignment="1">
      <alignment horizontal="center" vertical="center"/>
    </xf>
    <xf numFmtId="0" fontId="24" fillId="33" borderId="53" xfId="0" applyFont="1" applyFill="1" applyBorder="1" applyAlignment="1">
      <alignment horizontal="center" vertical="center"/>
    </xf>
    <xf numFmtId="0" fontId="24" fillId="33" borderId="65" xfId="0" applyFont="1" applyFill="1" applyBorder="1" applyAlignment="1">
      <alignment horizontal="center" vertical="center"/>
    </xf>
    <xf numFmtId="0" fontId="22" fillId="33" borderId="49" xfId="0" applyFont="1" applyFill="1" applyBorder="1" applyAlignment="1">
      <alignment horizontal="center" vertical="center"/>
    </xf>
    <xf numFmtId="0" fontId="22" fillId="33" borderId="17" xfId="0" applyFont="1" applyFill="1" applyBorder="1" applyAlignment="1">
      <alignment horizontal="center" vertical="center"/>
    </xf>
    <xf numFmtId="0" fontId="24" fillId="0" borderId="72" xfId="0" applyFont="1" applyFill="1" applyBorder="1" applyAlignment="1">
      <alignment horizontal="center" vertical="center" wrapText="1"/>
    </xf>
    <xf numFmtId="0" fontId="28" fillId="0" borderId="23" xfId="0" applyFont="1" applyFill="1" applyBorder="1" applyAlignment="1">
      <alignment horizontal="center" vertical="center"/>
    </xf>
    <xf numFmtId="0" fontId="28" fillId="0" borderId="0" xfId="0" applyFont="1" applyFill="1" applyBorder="1" applyAlignment="1">
      <alignment horizontal="center" vertical="center"/>
    </xf>
    <xf numFmtId="178" fontId="23" fillId="0" borderId="0" xfId="0" applyNumberFormat="1" applyFont="1" applyFill="1" applyAlignment="1">
      <alignment horizontal="center" vertical="center"/>
    </xf>
    <xf numFmtId="0" fontId="23" fillId="0" borderId="0" xfId="0" applyFont="1" applyFill="1" applyAlignment="1">
      <alignment horizontal="center" vertical="center"/>
    </xf>
    <xf numFmtId="0" fontId="27" fillId="0" borderId="0" xfId="0" applyFont="1" applyFill="1" applyBorder="1" applyAlignment="1">
      <alignment horizontal="center" vertical="center"/>
    </xf>
    <xf numFmtId="203" fontId="22" fillId="0" borderId="0" xfId="0" applyNumberFormat="1" applyFont="1" applyFill="1" applyBorder="1" applyAlignment="1">
      <alignment horizontal="center" vertical="center"/>
    </xf>
    <xf numFmtId="0" fontId="24" fillId="0" borderId="24"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76" xfId="0" applyFont="1" applyFill="1" applyBorder="1" applyAlignment="1">
      <alignment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xf>
    <xf numFmtId="0" fontId="22" fillId="36" borderId="22" xfId="0" applyFont="1" applyFill="1" applyBorder="1" applyAlignment="1">
      <alignment horizontal="center" vertical="center"/>
    </xf>
    <xf numFmtId="0" fontId="24" fillId="33" borderId="47" xfId="0" applyFont="1" applyFill="1" applyBorder="1" applyAlignment="1">
      <alignment horizontal="center" vertical="center"/>
    </xf>
    <xf numFmtId="0" fontId="23" fillId="33" borderId="22" xfId="0" applyFont="1" applyFill="1" applyBorder="1" applyAlignment="1">
      <alignment vertical="center"/>
    </xf>
    <xf numFmtId="0" fontId="28" fillId="0" borderId="2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2" fillId="33" borderId="20" xfId="0" applyFont="1" applyFill="1" applyBorder="1" applyAlignment="1">
      <alignment horizontal="center" vertical="center"/>
    </xf>
    <xf numFmtId="0" fontId="24" fillId="33" borderId="44" xfId="0" applyFont="1" applyFill="1" applyBorder="1" applyAlignment="1">
      <alignment horizontal="center" vertical="center"/>
    </xf>
    <xf numFmtId="0" fontId="24" fillId="33" borderId="22" xfId="0" applyFont="1" applyFill="1" applyBorder="1" applyAlignment="1">
      <alignment horizontal="center" vertical="center"/>
    </xf>
    <xf numFmtId="0" fontId="23" fillId="33" borderId="25" xfId="0" applyFont="1" applyFill="1" applyBorder="1" applyAlignment="1">
      <alignment vertical="center"/>
    </xf>
    <xf numFmtId="206" fontId="23" fillId="0" borderId="57" xfId="0" applyNumberFormat="1" applyFont="1" applyFill="1" applyBorder="1" applyAlignment="1">
      <alignment horizontal="center" vertical="center"/>
    </xf>
    <xf numFmtId="176" fontId="22" fillId="0" borderId="77"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176" fontId="22" fillId="0" borderId="78" xfId="0" applyNumberFormat="1" applyFont="1" applyFill="1" applyBorder="1" applyAlignment="1" applyProtection="1">
      <alignment horizontal="center" vertical="center"/>
      <protection locked="0"/>
    </xf>
    <xf numFmtId="0" fontId="24" fillId="33" borderId="21"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4" fillId="33" borderId="24"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2" fillId="36"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6" xfId="0" applyFont="1" applyFill="1" applyBorder="1" applyAlignment="1">
      <alignment horizontal="center" vertical="center"/>
    </xf>
    <xf numFmtId="206" fontId="23" fillId="0" borderId="13" xfId="0" applyNumberFormat="1" applyFont="1" applyFill="1" applyBorder="1" applyAlignment="1">
      <alignment horizontal="center" vertical="center"/>
    </xf>
    <xf numFmtId="206" fontId="23" fillId="0" borderId="10" xfId="0" applyNumberFormat="1" applyFont="1" applyFill="1" applyBorder="1" applyAlignment="1">
      <alignment horizontal="center" vertical="center"/>
    </xf>
    <xf numFmtId="0" fontId="23" fillId="33" borderId="18" xfId="0" applyFont="1" applyFill="1" applyBorder="1" applyAlignment="1">
      <alignment vertical="center"/>
    </xf>
    <xf numFmtId="0" fontId="24" fillId="0" borderId="79"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55"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3" fillId="0" borderId="57" xfId="0" applyFont="1" applyFill="1" applyBorder="1" applyAlignment="1">
      <alignment horizontal="center" vertical="center"/>
    </xf>
    <xf numFmtId="0" fontId="24" fillId="0" borderId="0" xfId="0" applyFont="1" applyAlignment="1">
      <alignment horizontal="left" vertical="top" wrapText="1"/>
    </xf>
    <xf numFmtId="0" fontId="24" fillId="0" borderId="21" xfId="0" applyFont="1" applyFill="1" applyBorder="1" applyAlignment="1">
      <alignment horizontal="left" vertical="center"/>
    </xf>
    <xf numFmtId="0" fontId="24" fillId="0" borderId="16" xfId="0" applyFont="1" applyFill="1" applyBorder="1" applyAlignment="1">
      <alignment horizontal="left" vertical="center"/>
    </xf>
    <xf numFmtId="0" fontId="26" fillId="0" borderId="16" xfId="0" applyFont="1" applyFill="1" applyBorder="1" applyAlignment="1">
      <alignment horizontal="center" vertical="center"/>
    </xf>
    <xf numFmtId="0" fontId="26" fillId="0" borderId="0" xfId="0" applyFont="1" applyFill="1" applyBorder="1" applyAlignment="1">
      <alignment horizontal="center" vertical="center"/>
    </xf>
    <xf numFmtId="176" fontId="22" fillId="0" borderId="77" xfId="0" applyNumberFormat="1" applyFont="1" applyFill="1" applyBorder="1" applyAlignment="1" applyProtection="1">
      <alignment horizontal="center" vertical="center" wrapText="1"/>
      <protection locked="0"/>
    </xf>
    <xf numFmtId="176" fontId="22" fillId="0" borderId="78" xfId="0" applyNumberFormat="1" applyFont="1" applyFill="1" applyBorder="1" applyAlignment="1" applyProtection="1">
      <alignment horizontal="center" vertical="center" wrapText="1"/>
      <protection locked="0"/>
    </xf>
    <xf numFmtId="0" fontId="26" fillId="0" borderId="1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56" xfId="0" applyFont="1" applyFill="1" applyBorder="1" applyAlignment="1">
      <alignment vertical="center"/>
    </xf>
    <xf numFmtId="0" fontId="6" fillId="33" borderId="29" xfId="0" applyFont="1" applyFill="1" applyBorder="1" applyAlignment="1">
      <alignment vertical="center"/>
    </xf>
    <xf numFmtId="0" fontId="6" fillId="33" borderId="65" xfId="0" applyFont="1" applyFill="1" applyBorder="1" applyAlignment="1">
      <alignment vertical="center"/>
    </xf>
    <xf numFmtId="0" fontId="6" fillId="33" borderId="66"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10" fillId="33" borderId="17" xfId="0" applyFont="1" applyFill="1" applyBorder="1" applyAlignment="1">
      <alignment horizontal="center" vertical="center"/>
    </xf>
    <xf numFmtId="0" fontId="6" fillId="33" borderId="35" xfId="0" applyFont="1" applyFill="1" applyBorder="1" applyAlignment="1">
      <alignment horizontal="center" vertical="center"/>
    </xf>
    <xf numFmtId="0" fontId="10" fillId="33" borderId="49"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30" xfId="0" applyFont="1" applyFill="1" applyBorder="1" applyAlignment="1">
      <alignment horizontal="center" vertical="center"/>
    </xf>
    <xf numFmtId="0" fontId="6" fillId="35" borderId="50" xfId="0" applyFont="1" applyFill="1" applyBorder="1" applyAlignment="1">
      <alignment horizontal="center" vertical="center"/>
    </xf>
    <xf numFmtId="0" fontId="6" fillId="35" borderId="66" xfId="0" applyFont="1" applyFill="1" applyBorder="1" applyAlignment="1">
      <alignment vertical="center"/>
    </xf>
    <xf numFmtId="0" fontId="11" fillId="35" borderId="80" xfId="0" applyFont="1" applyFill="1" applyBorder="1" applyAlignment="1">
      <alignment horizontal="center" vertical="center"/>
    </xf>
    <xf numFmtId="0" fontId="11" fillId="35" borderId="20" xfId="0" applyFont="1" applyFill="1" applyBorder="1" applyAlignment="1">
      <alignment horizontal="center" vertical="center"/>
    </xf>
    <xf numFmtId="0" fontId="12" fillId="35" borderId="21" xfId="0" applyFont="1" applyFill="1" applyBorder="1" applyAlignment="1">
      <alignment horizontal="center" vertical="top"/>
    </xf>
    <xf numFmtId="0" fontId="12" fillId="35" borderId="42" xfId="0" applyFont="1" applyFill="1" applyBorder="1" applyAlignment="1">
      <alignment horizontal="center" vertical="top"/>
    </xf>
    <xf numFmtId="0" fontId="10" fillId="35" borderId="16" xfId="0" applyFont="1" applyFill="1" applyBorder="1" applyAlignment="1">
      <alignment horizontal="center" vertical="center"/>
    </xf>
    <xf numFmtId="0" fontId="10" fillId="35" borderId="25"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25" xfId="0" applyFont="1" applyFill="1" applyBorder="1" applyAlignment="1">
      <alignment horizontal="center" vertical="center"/>
    </xf>
    <xf numFmtId="0" fontId="11" fillId="35" borderId="16" xfId="0" applyFont="1" applyFill="1" applyBorder="1" applyAlignment="1">
      <alignment horizontal="center" vertical="center"/>
    </xf>
    <xf numFmtId="0" fontId="11" fillId="35"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52" xfId="0" applyFont="1" applyFill="1" applyBorder="1" applyAlignment="1">
      <alignment vertical="center"/>
    </xf>
    <xf numFmtId="0" fontId="11" fillId="35" borderId="45" xfId="0" applyFont="1" applyFill="1" applyBorder="1" applyAlignment="1">
      <alignment horizontal="center" vertical="center"/>
    </xf>
    <xf numFmtId="0" fontId="11" fillId="35" borderId="22" xfId="0" applyFont="1" applyFill="1" applyBorder="1" applyAlignment="1">
      <alignment horizontal="center" vertical="center"/>
    </xf>
    <xf numFmtId="0" fontId="6" fillId="35" borderId="43" xfId="0" applyFont="1" applyFill="1" applyBorder="1" applyAlignment="1">
      <alignment horizontal="center" vertical="center"/>
    </xf>
    <xf numFmtId="0" fontId="6" fillId="35" borderId="53" xfId="0" applyFont="1" applyFill="1" applyBorder="1" applyAlignment="1">
      <alignment horizontal="center" vertical="center"/>
    </xf>
    <xf numFmtId="0" fontId="6" fillId="35" borderId="65" xfId="0" applyFont="1" applyFill="1" applyBorder="1" applyAlignment="1">
      <alignment horizontal="center" vertical="center"/>
    </xf>
    <xf numFmtId="0" fontId="11" fillId="35" borderId="49" xfId="0" applyFont="1" applyFill="1" applyBorder="1" applyAlignment="1">
      <alignment horizontal="center" vertical="center"/>
    </xf>
    <xf numFmtId="0" fontId="11" fillId="35" borderId="17" xfId="0" applyFont="1" applyFill="1" applyBorder="1" applyAlignment="1">
      <alignment horizontal="center" vertical="center"/>
    </xf>
    <xf numFmtId="0" fontId="6" fillId="0" borderId="70" xfId="0" applyFont="1" applyFill="1" applyBorder="1" applyAlignment="1">
      <alignment horizontal="center" vertical="center" wrapText="1"/>
    </xf>
    <xf numFmtId="0" fontId="2" fillId="0" borderId="71" xfId="0" applyFont="1" applyFill="1" applyBorder="1" applyAlignment="1">
      <alignment vertical="center"/>
    </xf>
    <xf numFmtId="0" fontId="2" fillId="0" borderId="72" xfId="0" applyFont="1" applyFill="1" applyBorder="1" applyAlignment="1">
      <alignment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6" xfId="0" applyFont="1" applyFill="1" applyBorder="1" applyAlignment="1">
      <alignment vertical="center"/>
    </xf>
    <xf numFmtId="0" fontId="6" fillId="0" borderId="21" xfId="0" applyFont="1" applyFill="1" applyBorder="1" applyAlignment="1">
      <alignment horizontal="left"/>
    </xf>
    <xf numFmtId="0" fontId="6" fillId="0" borderId="16" xfId="0" applyFont="1" applyFill="1" applyBorder="1" applyAlignment="1">
      <alignment horizontal="left"/>
    </xf>
    <xf numFmtId="0" fontId="6" fillId="0" borderId="39" xfId="0" applyFont="1" applyFill="1" applyBorder="1" applyAlignment="1">
      <alignment horizontal="center" vertical="center"/>
    </xf>
    <xf numFmtId="0" fontId="6" fillId="0" borderId="52" xfId="0" applyFont="1" applyFill="1" applyBorder="1" applyAlignment="1">
      <alignment vertical="center"/>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6" fillId="0" borderId="72"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23" xfId="0" applyFont="1" applyFill="1" applyBorder="1" applyAlignment="1">
      <alignment horizontal="center" wrapText="1"/>
    </xf>
    <xf numFmtId="0" fontId="7" fillId="0" borderId="0" xfId="0" applyFont="1" applyFill="1" applyBorder="1" applyAlignment="1">
      <alignment horizontal="center" wrapText="1"/>
    </xf>
    <xf numFmtId="0" fontId="6" fillId="0" borderId="0" xfId="0" applyFont="1" applyFill="1" applyBorder="1" applyAlignment="1">
      <alignment horizontal="center" vertical="center"/>
    </xf>
    <xf numFmtId="0" fontId="14" fillId="36" borderId="20" xfId="0" applyFont="1" applyFill="1" applyBorder="1" applyAlignment="1">
      <alignment horizontal="center" vertical="center"/>
    </xf>
    <xf numFmtId="0" fontId="6" fillId="0" borderId="23" xfId="0" applyFont="1" applyFill="1" applyBorder="1" applyAlignment="1">
      <alignment horizontal="center" vertical="center"/>
    </xf>
    <xf numFmtId="0" fontId="10" fillId="0" borderId="0" xfId="0" applyFont="1" applyFill="1" applyAlignment="1">
      <alignment horizontal="center" vertical="center"/>
    </xf>
    <xf numFmtId="0" fontId="6" fillId="0" borderId="24"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73" xfId="0" applyFont="1" applyFill="1" applyBorder="1" applyAlignment="1">
      <alignment horizontal="center" vertical="center" wrapText="1"/>
    </xf>
    <xf numFmtId="0" fontId="6" fillId="0" borderId="75" xfId="0" applyFont="1" applyFill="1" applyBorder="1" applyAlignment="1">
      <alignment horizontal="center" vertical="center"/>
    </xf>
    <xf numFmtId="0" fontId="6" fillId="0" borderId="76" xfId="0" applyFont="1" applyFill="1" applyBorder="1" applyAlignment="1">
      <alignment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4" fillId="33" borderId="22" xfId="0" applyFont="1" applyFill="1" applyBorder="1" applyAlignment="1">
      <alignment horizontal="center" vertical="center"/>
    </xf>
    <xf numFmtId="0" fontId="6" fillId="33" borderId="20" xfId="0" applyFont="1" applyFill="1" applyBorder="1" applyAlignment="1">
      <alignment horizontal="center" vertical="center" wrapText="1"/>
    </xf>
    <xf numFmtId="0" fontId="14" fillId="33" borderId="20"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22" xfId="0" applyFont="1" applyFill="1" applyBorder="1" applyAlignment="1">
      <alignment horizontal="center" vertical="center"/>
    </xf>
    <xf numFmtId="0" fontId="10" fillId="33" borderId="25" xfId="0" applyFont="1" applyFill="1" applyBorder="1" applyAlignment="1">
      <alignment vertical="center"/>
    </xf>
    <xf numFmtId="0" fontId="10" fillId="33" borderId="22" xfId="0" applyFont="1" applyFill="1" applyBorder="1" applyAlignment="1">
      <alignment vertical="center"/>
    </xf>
    <xf numFmtId="0" fontId="14" fillId="36" borderId="22" xfId="0" applyFont="1" applyFill="1" applyBorder="1" applyAlignment="1">
      <alignment horizontal="center" vertical="center"/>
    </xf>
    <xf numFmtId="0" fontId="15" fillId="34" borderId="77" xfId="0" applyFont="1" applyFill="1" applyBorder="1" applyAlignment="1">
      <alignment horizontal="center" vertical="center"/>
    </xf>
    <xf numFmtId="0" fontId="15" fillId="34" borderId="78" xfId="0" applyFont="1" applyFill="1" applyBorder="1" applyAlignment="1">
      <alignment horizontal="center" vertical="center"/>
    </xf>
    <xf numFmtId="0" fontId="7" fillId="0" borderId="79" xfId="0" applyFont="1" applyBorder="1" applyAlignment="1">
      <alignment horizontal="center" vertical="center"/>
    </xf>
    <xf numFmtId="0" fontId="7" fillId="0" borderId="10" xfId="0" applyFont="1" applyBorder="1" applyAlignment="1">
      <alignment horizontal="center" vertical="center"/>
    </xf>
    <xf numFmtId="0" fontId="14" fillId="0" borderId="57" xfId="0" applyFont="1" applyFill="1" applyBorder="1" applyAlignment="1">
      <alignment horizontal="center" vertical="center"/>
    </xf>
    <xf numFmtId="0" fontId="6" fillId="33" borderId="2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47" xfId="0" applyFont="1" applyFill="1" applyBorder="1" applyAlignment="1">
      <alignment horizontal="center" vertical="center"/>
    </xf>
    <xf numFmtId="0" fontId="10" fillId="33" borderId="18" xfId="0" applyFont="1" applyFill="1" applyBorder="1" applyAlignment="1">
      <alignment vertical="center"/>
    </xf>
    <xf numFmtId="0" fontId="7" fillId="0" borderId="0" xfId="0" applyFont="1" applyAlignment="1">
      <alignment horizontal="left" vertical="center" wrapText="1"/>
    </xf>
    <xf numFmtId="0" fontId="15" fillId="34" borderId="6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6"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10"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16" xfId="0" applyFont="1" applyFill="1" applyBorder="1" applyAlignment="1">
      <alignment horizontal="left" vertical="center"/>
    </xf>
    <xf numFmtId="0" fontId="15" fillId="0" borderId="16" xfId="0" applyFont="1" applyFill="1" applyBorder="1" applyAlignment="1">
      <alignment horizontal="center" vertical="center"/>
    </xf>
    <xf numFmtId="0" fontId="15" fillId="0" borderId="0" xfId="0" applyFont="1" applyFill="1" applyBorder="1" applyAlignment="1">
      <alignment horizontal="center" vertical="center"/>
    </xf>
    <xf numFmtId="0" fontId="15" fillId="34" borderId="77" xfId="0" applyFont="1" applyFill="1" applyBorder="1" applyAlignment="1">
      <alignment horizontal="center" vertical="center" wrapText="1"/>
    </xf>
    <xf numFmtId="0" fontId="15" fillId="34" borderId="78" xfId="0" applyFont="1" applyFill="1" applyBorder="1" applyAlignment="1">
      <alignment horizontal="center" vertical="center" wrapText="1"/>
    </xf>
    <xf numFmtId="0" fontId="15" fillId="0" borderId="10" xfId="0" applyFont="1" applyFill="1" applyBorder="1" applyAlignment="1">
      <alignment horizontal="center" vertical="center"/>
    </xf>
    <xf numFmtId="0" fontId="6" fillId="0" borderId="55"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4" fillId="34" borderId="5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66675</xdr:rowOff>
    </xdr:from>
    <xdr:to>
      <xdr:col>7</xdr:col>
      <xdr:colOff>95250</xdr:colOff>
      <xdr:row>1</xdr:row>
      <xdr:rowOff>161925</xdr:rowOff>
    </xdr:to>
    <xdr:sp>
      <xdr:nvSpPr>
        <xdr:cNvPr id="1" name="Text Box 1"/>
        <xdr:cNvSpPr txBox="1">
          <a:spLocks noChangeArrowheads="1"/>
        </xdr:cNvSpPr>
      </xdr:nvSpPr>
      <xdr:spPr>
        <a:xfrm>
          <a:off x="914400" y="66675"/>
          <a:ext cx="2562225" cy="266700"/>
        </a:xfrm>
        <a:prstGeom prst="rect">
          <a:avLst/>
        </a:prstGeom>
        <a:solidFill>
          <a:srgbClr val="FFFFFF"/>
        </a:solidFill>
        <a:ln w="9525" cmpd="sng">
          <a:noFill/>
        </a:ln>
      </xdr:spPr>
      <xdr:txBody>
        <a:bodyPr vertOverflow="clip" wrap="square" lIns="36576" tIns="18288" rIns="36576" bIns="0"/>
        <a:p>
          <a:pPr algn="ctr">
            <a:defRPr/>
          </a:pPr>
          <a:r>
            <a:rPr lang="en-US" cap="none" sz="1400" b="1" i="0" u="none" baseline="0">
              <a:solidFill>
                <a:srgbClr val="000000"/>
              </a:solidFill>
            </a:rPr>
            <a:t>容器及び必要面積算定表</a:t>
          </a:r>
        </a:p>
      </xdr:txBody>
    </xdr:sp>
    <xdr:clientData/>
  </xdr:twoCellAnchor>
  <xdr:twoCellAnchor>
    <xdr:from>
      <xdr:col>0</xdr:col>
      <xdr:colOff>95250</xdr:colOff>
      <xdr:row>0</xdr:row>
      <xdr:rowOff>47625</xdr:rowOff>
    </xdr:from>
    <xdr:to>
      <xdr:col>2</xdr:col>
      <xdr:colOff>19050</xdr:colOff>
      <xdr:row>1</xdr:row>
      <xdr:rowOff>161925</xdr:rowOff>
    </xdr:to>
    <xdr:sp>
      <xdr:nvSpPr>
        <xdr:cNvPr id="2" name="Text Box 2"/>
        <xdr:cNvSpPr txBox="1">
          <a:spLocks noChangeArrowheads="1"/>
        </xdr:cNvSpPr>
      </xdr:nvSpPr>
      <xdr:spPr>
        <a:xfrm>
          <a:off x="95250" y="47625"/>
          <a:ext cx="742950" cy="2857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資料５</a:t>
          </a:r>
        </a:p>
      </xdr:txBody>
    </xdr:sp>
    <xdr:clientData/>
  </xdr:twoCellAnchor>
  <xdr:twoCellAnchor>
    <xdr:from>
      <xdr:col>2</xdr:col>
      <xdr:colOff>504825</xdr:colOff>
      <xdr:row>35</xdr:row>
      <xdr:rowOff>85725</xdr:rowOff>
    </xdr:from>
    <xdr:to>
      <xdr:col>3</xdr:col>
      <xdr:colOff>66675</xdr:colOff>
      <xdr:row>36</xdr:row>
      <xdr:rowOff>228600</xdr:rowOff>
    </xdr:to>
    <xdr:sp>
      <xdr:nvSpPr>
        <xdr:cNvPr id="3" name="AutoShape 3"/>
        <xdr:cNvSpPr>
          <a:spLocks/>
        </xdr:cNvSpPr>
      </xdr:nvSpPr>
      <xdr:spPr>
        <a:xfrm>
          <a:off x="1323975" y="10782300"/>
          <a:ext cx="95250" cy="4572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46</xdr:row>
      <xdr:rowOff>142875</xdr:rowOff>
    </xdr:from>
    <xdr:to>
      <xdr:col>25</xdr:col>
      <xdr:colOff>161925</xdr:colOff>
      <xdr:row>47</xdr:row>
      <xdr:rowOff>104775</xdr:rowOff>
    </xdr:to>
    <xdr:sp>
      <xdr:nvSpPr>
        <xdr:cNvPr id="4" name="Rectangle 4"/>
        <xdr:cNvSpPr>
          <a:spLocks/>
        </xdr:cNvSpPr>
      </xdr:nvSpPr>
      <xdr:spPr>
        <a:xfrm>
          <a:off x="8896350" y="13773150"/>
          <a:ext cx="628650" cy="21907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34</xdr:row>
      <xdr:rowOff>85725</xdr:rowOff>
    </xdr:from>
    <xdr:to>
      <xdr:col>17</xdr:col>
      <xdr:colOff>104775</xdr:colOff>
      <xdr:row>36</xdr:row>
      <xdr:rowOff>257175</xdr:rowOff>
    </xdr:to>
    <xdr:sp>
      <xdr:nvSpPr>
        <xdr:cNvPr id="5" name="AutoShape 5"/>
        <xdr:cNvSpPr>
          <a:spLocks/>
        </xdr:cNvSpPr>
      </xdr:nvSpPr>
      <xdr:spPr>
        <a:xfrm>
          <a:off x="6705600" y="10467975"/>
          <a:ext cx="76200"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0</xdr:row>
      <xdr:rowOff>38100</xdr:rowOff>
    </xdr:from>
    <xdr:to>
      <xdr:col>6</xdr:col>
      <xdr:colOff>476250</xdr:colOff>
      <xdr:row>1</xdr:row>
      <xdr:rowOff>171450</xdr:rowOff>
    </xdr:to>
    <xdr:sp>
      <xdr:nvSpPr>
        <xdr:cNvPr id="1" name="Text Box 1"/>
        <xdr:cNvSpPr txBox="1">
          <a:spLocks noChangeArrowheads="1"/>
        </xdr:cNvSpPr>
      </xdr:nvSpPr>
      <xdr:spPr>
        <a:xfrm>
          <a:off x="2333625" y="38100"/>
          <a:ext cx="2552700" cy="323850"/>
        </a:xfrm>
        <a:prstGeom prst="rect">
          <a:avLst/>
        </a:prstGeom>
        <a:solidFill>
          <a:srgbClr val="FFFFFF"/>
        </a:solidFill>
        <a:ln w="9525" cmpd="sng">
          <a:noFill/>
        </a:ln>
      </xdr:spPr>
      <xdr:txBody>
        <a:bodyPr vertOverflow="clip" wrap="square" lIns="36576" tIns="18288" rIns="36576" bIns="0"/>
        <a:p>
          <a:pPr algn="ctr">
            <a:defRPr/>
          </a:pPr>
          <a:r>
            <a:rPr lang="en-US" cap="none" sz="1400" b="1" i="0" u="none" baseline="0">
              <a:solidFill>
                <a:srgbClr val="000000"/>
              </a:solidFill>
            </a:rPr>
            <a:t>容器及び必要面積算定表</a:t>
          </a:r>
        </a:p>
      </xdr:txBody>
    </xdr:sp>
    <xdr:clientData/>
  </xdr:twoCellAnchor>
  <xdr:twoCellAnchor>
    <xdr:from>
      <xdr:col>2</xdr:col>
      <xdr:colOff>47625</xdr:colOff>
      <xdr:row>0</xdr:row>
      <xdr:rowOff>28575</xdr:rowOff>
    </xdr:from>
    <xdr:to>
      <xdr:col>3</xdr:col>
      <xdr:colOff>390525</xdr:colOff>
      <xdr:row>1</xdr:row>
      <xdr:rowOff>152400</xdr:rowOff>
    </xdr:to>
    <xdr:sp>
      <xdr:nvSpPr>
        <xdr:cNvPr id="2" name="Text Box 2"/>
        <xdr:cNvSpPr txBox="1">
          <a:spLocks noChangeArrowheads="1"/>
        </xdr:cNvSpPr>
      </xdr:nvSpPr>
      <xdr:spPr>
        <a:xfrm>
          <a:off x="1571625" y="28575"/>
          <a:ext cx="74295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資料５</a:t>
          </a:r>
        </a:p>
      </xdr:txBody>
    </xdr:sp>
    <xdr:clientData/>
  </xdr:twoCellAnchor>
  <xdr:twoCellAnchor>
    <xdr:from>
      <xdr:col>5</xdr:col>
      <xdr:colOff>123825</xdr:colOff>
      <xdr:row>34</xdr:row>
      <xdr:rowOff>76200</xdr:rowOff>
    </xdr:from>
    <xdr:to>
      <xdr:col>5</xdr:col>
      <xdr:colOff>200025</xdr:colOff>
      <xdr:row>35</xdr:row>
      <xdr:rowOff>228600</xdr:rowOff>
    </xdr:to>
    <xdr:sp>
      <xdr:nvSpPr>
        <xdr:cNvPr id="3" name="AutoShape 3"/>
        <xdr:cNvSpPr>
          <a:spLocks/>
        </xdr:cNvSpPr>
      </xdr:nvSpPr>
      <xdr:spPr>
        <a:xfrm>
          <a:off x="3705225" y="11725275"/>
          <a:ext cx="76200" cy="466725"/>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46</xdr:row>
      <xdr:rowOff>57150</xdr:rowOff>
    </xdr:from>
    <xdr:to>
      <xdr:col>26</xdr:col>
      <xdr:colOff>419100</xdr:colOff>
      <xdr:row>46</xdr:row>
      <xdr:rowOff>180975</xdr:rowOff>
    </xdr:to>
    <xdr:sp>
      <xdr:nvSpPr>
        <xdr:cNvPr id="4" name="Rectangle 4"/>
        <xdr:cNvSpPr>
          <a:spLocks/>
        </xdr:cNvSpPr>
      </xdr:nvSpPr>
      <xdr:spPr>
        <a:xfrm>
          <a:off x="14230350" y="14963775"/>
          <a:ext cx="600075" cy="1238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33</xdr:row>
      <xdr:rowOff>85725</xdr:rowOff>
    </xdr:from>
    <xdr:to>
      <xdr:col>19</xdr:col>
      <xdr:colOff>104775</xdr:colOff>
      <xdr:row>35</xdr:row>
      <xdr:rowOff>257175</xdr:rowOff>
    </xdr:to>
    <xdr:sp>
      <xdr:nvSpPr>
        <xdr:cNvPr id="5" name="AutoShape 5"/>
        <xdr:cNvSpPr>
          <a:spLocks/>
        </xdr:cNvSpPr>
      </xdr:nvSpPr>
      <xdr:spPr>
        <a:xfrm>
          <a:off x="11277600" y="11420475"/>
          <a:ext cx="76200"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11</xdr:row>
      <xdr:rowOff>304800</xdr:rowOff>
    </xdr:from>
    <xdr:to>
      <xdr:col>15</xdr:col>
      <xdr:colOff>171450</xdr:colOff>
      <xdr:row>13</xdr:row>
      <xdr:rowOff>47625</xdr:rowOff>
    </xdr:to>
    <xdr:sp>
      <xdr:nvSpPr>
        <xdr:cNvPr id="6" name="AutoShape 14"/>
        <xdr:cNvSpPr>
          <a:spLocks/>
        </xdr:cNvSpPr>
      </xdr:nvSpPr>
      <xdr:spPr>
        <a:xfrm>
          <a:off x="7715250" y="3476625"/>
          <a:ext cx="2095500" cy="504825"/>
        </a:xfrm>
        <a:prstGeom prst="wedgeRectCallout">
          <a:avLst>
            <a:gd name="adj1" fmla="val 20907"/>
            <a:gd name="adj2" fmla="val 151888"/>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収集業者と話し合いの上、収集間隔を入力</a:t>
          </a:r>
        </a:p>
      </xdr:txBody>
    </xdr:sp>
    <xdr:clientData/>
  </xdr:twoCellAnchor>
  <xdr:twoCellAnchor>
    <xdr:from>
      <xdr:col>2</xdr:col>
      <xdr:colOff>200025</xdr:colOff>
      <xdr:row>12</xdr:row>
      <xdr:rowOff>38100</xdr:rowOff>
    </xdr:from>
    <xdr:to>
      <xdr:col>3</xdr:col>
      <xdr:colOff>885825</xdr:colOff>
      <xdr:row>12</xdr:row>
      <xdr:rowOff>323850</xdr:rowOff>
    </xdr:to>
    <xdr:sp>
      <xdr:nvSpPr>
        <xdr:cNvPr id="7" name="AutoShape 15"/>
        <xdr:cNvSpPr>
          <a:spLocks/>
        </xdr:cNvSpPr>
      </xdr:nvSpPr>
      <xdr:spPr>
        <a:xfrm>
          <a:off x="1724025" y="3590925"/>
          <a:ext cx="1085850" cy="285750"/>
        </a:xfrm>
        <a:prstGeom prst="wedgeRectCallout">
          <a:avLst>
            <a:gd name="adj1" fmla="val 34208"/>
            <a:gd name="adj2" fmla="val 280000"/>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会議室含む</a:t>
          </a:r>
        </a:p>
      </xdr:txBody>
    </xdr:sp>
    <xdr:clientData/>
  </xdr:twoCellAnchor>
  <xdr:twoCellAnchor>
    <xdr:from>
      <xdr:col>4</xdr:col>
      <xdr:colOff>561975</xdr:colOff>
      <xdr:row>12</xdr:row>
      <xdr:rowOff>247650</xdr:rowOff>
    </xdr:from>
    <xdr:to>
      <xdr:col>6</xdr:col>
      <xdr:colOff>1209675</xdr:colOff>
      <xdr:row>13</xdr:row>
      <xdr:rowOff>180975</xdr:rowOff>
    </xdr:to>
    <xdr:sp>
      <xdr:nvSpPr>
        <xdr:cNvPr id="8" name="AutoShape 16"/>
        <xdr:cNvSpPr>
          <a:spLocks/>
        </xdr:cNvSpPr>
      </xdr:nvSpPr>
      <xdr:spPr>
        <a:xfrm>
          <a:off x="3429000" y="3800475"/>
          <a:ext cx="2190750" cy="314325"/>
        </a:xfrm>
        <a:prstGeom prst="wedgeRectCallout">
          <a:avLst>
            <a:gd name="adj1" fmla="val 29037"/>
            <a:gd name="adj2" fmla="val 143939"/>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用途ごとの床面積を入力</a:t>
          </a:r>
        </a:p>
      </xdr:txBody>
    </xdr:sp>
    <xdr:clientData/>
  </xdr:twoCellAnchor>
  <xdr:twoCellAnchor>
    <xdr:from>
      <xdr:col>8</xdr:col>
      <xdr:colOff>57150</xdr:colOff>
      <xdr:row>14</xdr:row>
      <xdr:rowOff>161925</xdr:rowOff>
    </xdr:from>
    <xdr:to>
      <xdr:col>8</xdr:col>
      <xdr:colOff>704850</xdr:colOff>
      <xdr:row>23</xdr:row>
      <xdr:rowOff>266700</xdr:rowOff>
    </xdr:to>
    <xdr:sp>
      <xdr:nvSpPr>
        <xdr:cNvPr id="9" name="Oval 18"/>
        <xdr:cNvSpPr>
          <a:spLocks/>
        </xdr:cNvSpPr>
      </xdr:nvSpPr>
      <xdr:spPr>
        <a:xfrm>
          <a:off x="6086475" y="4476750"/>
          <a:ext cx="647700" cy="3533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1076325</xdr:colOff>
      <xdr:row>10</xdr:row>
      <xdr:rowOff>200025</xdr:rowOff>
    </xdr:from>
    <xdr:ext cx="2143125" cy="495300"/>
    <xdr:sp>
      <xdr:nvSpPr>
        <xdr:cNvPr id="10" name="AutoShape 19"/>
        <xdr:cNvSpPr>
          <a:spLocks/>
        </xdr:cNvSpPr>
      </xdr:nvSpPr>
      <xdr:spPr>
        <a:xfrm>
          <a:off x="5486400" y="2990850"/>
          <a:ext cx="2143125" cy="495300"/>
        </a:xfrm>
        <a:prstGeom prst="wedgeRectCallout">
          <a:avLst>
            <a:gd name="adj1" fmla="val -5513"/>
            <a:gd name="adj2" fmla="val 33461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施設用途別廃棄物排出基準により入力</a:t>
          </a:r>
        </a:p>
      </xdr:txBody>
    </xdr:sp>
    <xdr:clientData/>
  </xdr:oneCellAnchor>
  <xdr:twoCellAnchor>
    <xdr:from>
      <xdr:col>16</xdr:col>
      <xdr:colOff>57150</xdr:colOff>
      <xdr:row>11</xdr:row>
      <xdr:rowOff>285750</xdr:rowOff>
    </xdr:from>
    <xdr:to>
      <xdr:col>20</xdr:col>
      <xdr:colOff>638175</xdr:colOff>
      <xdr:row>13</xdr:row>
      <xdr:rowOff>57150</xdr:rowOff>
    </xdr:to>
    <xdr:sp>
      <xdr:nvSpPr>
        <xdr:cNvPr id="11" name="AutoShape 20"/>
        <xdr:cNvSpPr>
          <a:spLocks/>
        </xdr:cNvSpPr>
      </xdr:nvSpPr>
      <xdr:spPr>
        <a:xfrm>
          <a:off x="9953625" y="3457575"/>
          <a:ext cx="2190750" cy="533400"/>
        </a:xfrm>
        <a:prstGeom prst="wedgeRectCallout">
          <a:avLst>
            <a:gd name="adj1" fmla="val -24347"/>
            <a:gd name="adj2" fmla="val 135712"/>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60ℓ</a:t>
          </a:r>
          <a:r>
            <a:rPr lang="en-US" cap="none" sz="1400" b="1" i="0" u="none" baseline="0">
              <a:solidFill>
                <a:srgbClr val="000000"/>
              </a:solidFill>
              <a:latin typeface="ＭＳ Ｐゴシック"/>
              <a:ea typeface="ＭＳ Ｐゴシック"/>
              <a:cs typeface="ＭＳ Ｐゴシック"/>
            </a:rPr>
            <a:t>容器　　　　　　「１１」</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反転コンテナ　　　「１３３」</a:t>
          </a:r>
        </a:p>
      </xdr:txBody>
    </xdr:sp>
    <xdr:clientData/>
  </xdr:twoCellAnchor>
  <xdr:twoCellAnchor>
    <xdr:from>
      <xdr:col>7</xdr:col>
      <xdr:colOff>161925</xdr:colOff>
      <xdr:row>39</xdr:row>
      <xdr:rowOff>219075</xdr:rowOff>
    </xdr:from>
    <xdr:to>
      <xdr:col>15</xdr:col>
      <xdr:colOff>66675</xdr:colOff>
      <xdr:row>43</xdr:row>
      <xdr:rowOff>209550</xdr:rowOff>
    </xdr:to>
    <xdr:sp>
      <xdr:nvSpPr>
        <xdr:cNvPr id="12" name="AutoShape 21"/>
        <xdr:cNvSpPr>
          <a:spLocks/>
        </xdr:cNvSpPr>
      </xdr:nvSpPr>
      <xdr:spPr>
        <a:xfrm>
          <a:off x="5934075" y="13382625"/>
          <a:ext cx="3771900" cy="981075"/>
        </a:xfrm>
        <a:prstGeom prst="wedgeRectCallout">
          <a:avLst>
            <a:gd name="adj1" fmla="val 42171"/>
            <a:gd name="adj2" fmla="val -114078"/>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一万㎡以下は　４㎡以上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一万㎡以上は計算式を利用（再利用対象物保管場所面積計算表）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事業用途面積</a:t>
          </a:r>
          <a:r>
            <a:rPr lang="en-US" cap="none" sz="1400" b="1" i="0" u="none" baseline="0">
              <a:solidFill>
                <a:srgbClr val="FF0000"/>
              </a:solidFill>
              <a:latin typeface="ＭＳ Ｐゴシック"/>
              <a:ea typeface="ＭＳ Ｐゴシック"/>
              <a:cs typeface="ＭＳ Ｐゴシック"/>
            </a:rPr>
            <a:t>3000</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未満は必要ありません</a:t>
          </a:r>
        </a:p>
      </xdr:txBody>
    </xdr:sp>
    <xdr:clientData/>
  </xdr:twoCellAnchor>
  <xdr:twoCellAnchor>
    <xdr:from>
      <xdr:col>24</xdr:col>
      <xdr:colOff>9525</xdr:colOff>
      <xdr:row>29</xdr:row>
      <xdr:rowOff>76200</xdr:rowOff>
    </xdr:from>
    <xdr:to>
      <xdr:col>31</xdr:col>
      <xdr:colOff>38100</xdr:colOff>
      <xdr:row>31</xdr:row>
      <xdr:rowOff>152400</xdr:rowOff>
    </xdr:to>
    <xdr:sp>
      <xdr:nvSpPr>
        <xdr:cNvPr id="13" name="AutoShape 24"/>
        <xdr:cNvSpPr>
          <a:spLocks/>
        </xdr:cNvSpPr>
      </xdr:nvSpPr>
      <xdr:spPr>
        <a:xfrm>
          <a:off x="13706475" y="9810750"/>
          <a:ext cx="2886075" cy="838200"/>
        </a:xfrm>
        <a:prstGeom prst="wedgeRectCallout">
          <a:avLst>
            <a:gd name="adj1" fmla="val -93944"/>
            <a:gd name="adj2" fmla="val 11477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容器数、反転コンテナ数を入力。ポリ容器で</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段置きする場合、奇数のときは「１」加えて偶数にする。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3:AN48"/>
  <sheetViews>
    <sheetView showGridLines="0" tabSelected="1" zoomScale="90" zoomScaleNormal="90" zoomScalePageLayoutView="0" workbookViewId="0" topLeftCell="A1">
      <selection activeCell="Y3" sqref="Y3"/>
    </sheetView>
  </sheetViews>
  <sheetFormatPr defaultColWidth="9.00390625" defaultRowHeight="13.5"/>
  <cols>
    <col min="1" max="1" width="3.125" style="91" customWidth="1"/>
    <col min="2" max="2" width="7.625" style="91" customWidth="1"/>
    <col min="3" max="4" width="7.00390625" style="91" customWidth="1"/>
    <col min="5" max="5" width="10.125" style="91" customWidth="1"/>
    <col min="6" max="6" width="3.375" style="91" customWidth="1"/>
    <col min="7" max="7" width="6.125" style="91" customWidth="1"/>
    <col min="8" max="9" width="3.00390625" style="91" customWidth="1"/>
    <col min="10" max="10" width="7.50390625" style="91" customWidth="1"/>
    <col min="11" max="11" width="2.875" style="91" customWidth="1"/>
    <col min="12" max="12" width="6.125" style="91" customWidth="1"/>
    <col min="13" max="14" width="3.625" style="91" customWidth="1"/>
    <col min="15" max="15" width="6.25390625" style="91" customWidth="1"/>
    <col min="16" max="18" width="3.625" style="91" customWidth="1"/>
    <col min="19" max="19" width="7.00390625" style="91" customWidth="1"/>
    <col min="20" max="23" width="3.125" style="91" customWidth="1"/>
    <col min="24" max="24" width="3.125" style="257" customWidth="1"/>
    <col min="25" max="25" width="9.00390625" style="91" customWidth="1"/>
    <col min="26" max="26" width="2.50390625" style="91" customWidth="1"/>
    <col min="27" max="27" width="5.125" style="91" customWidth="1"/>
    <col min="28" max="28" width="2.75390625" style="91" customWidth="1"/>
    <col min="29" max="29" width="2.75390625" style="257" customWidth="1"/>
    <col min="30" max="30" width="5.625" style="91" customWidth="1"/>
    <col min="31" max="31" width="2.875" style="91" customWidth="1"/>
    <col min="32" max="32" width="10.625" style="91" customWidth="1"/>
    <col min="33" max="33" width="9.00390625" style="91" customWidth="1"/>
    <col min="34" max="34" width="27.125" style="91" customWidth="1"/>
    <col min="35" max="35" width="17.625" style="91" customWidth="1"/>
    <col min="36" max="36" width="9.00390625" style="91" customWidth="1"/>
    <col min="37" max="37" width="16.75390625" style="258" customWidth="1"/>
    <col min="38" max="38" width="9.00390625" style="259" customWidth="1"/>
    <col min="39" max="16384" width="9.00390625" style="91" customWidth="1"/>
  </cols>
  <sheetData>
    <row r="1" ht="13.5" customHeight="1"/>
    <row r="2" ht="13.5" customHeight="1"/>
    <row r="3" ht="13.5" customHeight="1">
      <c r="A3" s="84" t="s">
        <v>40</v>
      </c>
    </row>
    <row r="4" ht="13.5" customHeight="1">
      <c r="A4" s="82"/>
    </row>
    <row r="5" ht="13.5" customHeight="1">
      <c r="A5" s="85" t="s">
        <v>41</v>
      </c>
    </row>
    <row r="6" ht="13.5" customHeight="1" thickBot="1"/>
    <row r="7" spans="1:31" ht="27" customHeight="1" thickBot="1">
      <c r="A7" s="366" t="s">
        <v>24</v>
      </c>
      <c r="B7" s="368"/>
      <c r="C7" s="367" t="s">
        <v>0</v>
      </c>
      <c r="D7" s="384"/>
      <c r="E7" s="387" t="s">
        <v>20</v>
      </c>
      <c r="F7" s="388"/>
      <c r="G7" s="388"/>
      <c r="H7" s="388"/>
      <c r="I7" s="388"/>
      <c r="J7" s="388"/>
      <c r="K7" s="388"/>
      <c r="L7" s="388"/>
      <c r="M7" s="388"/>
      <c r="N7" s="388"/>
      <c r="O7" s="388"/>
      <c r="P7" s="388"/>
      <c r="Q7" s="388"/>
      <c r="R7" s="388"/>
      <c r="S7" s="388"/>
      <c r="T7" s="243"/>
      <c r="U7" s="243"/>
      <c r="V7" s="243"/>
      <c r="W7" s="291"/>
      <c r="X7" s="366" t="s">
        <v>21</v>
      </c>
      <c r="Y7" s="367"/>
      <c r="Z7" s="367"/>
      <c r="AA7" s="367"/>
      <c r="AB7" s="367"/>
      <c r="AC7" s="367"/>
      <c r="AD7" s="367"/>
      <c r="AE7" s="368"/>
    </row>
    <row r="8" spans="1:40" ht="27" customHeight="1" thickBot="1">
      <c r="A8" s="382"/>
      <c r="B8" s="383"/>
      <c r="C8" s="385"/>
      <c r="D8" s="386"/>
      <c r="E8" s="292" t="s">
        <v>32</v>
      </c>
      <c r="F8" s="237" t="s">
        <v>3</v>
      </c>
      <c r="G8" s="369" t="s">
        <v>4</v>
      </c>
      <c r="H8" s="369"/>
      <c r="I8" s="237" t="s">
        <v>3</v>
      </c>
      <c r="J8" s="293" t="s">
        <v>128</v>
      </c>
      <c r="K8" s="237" t="s">
        <v>3</v>
      </c>
      <c r="L8" s="370" t="s">
        <v>5</v>
      </c>
      <c r="M8" s="369"/>
      <c r="N8" s="237" t="s">
        <v>13</v>
      </c>
      <c r="O8" s="370" t="s">
        <v>6</v>
      </c>
      <c r="P8" s="369"/>
      <c r="Q8" s="237" t="s">
        <v>17</v>
      </c>
      <c r="R8" s="371" t="s">
        <v>70</v>
      </c>
      <c r="S8" s="371"/>
      <c r="T8" s="369" t="s">
        <v>7</v>
      </c>
      <c r="U8" s="369"/>
      <c r="V8" s="369"/>
      <c r="W8" s="372"/>
      <c r="X8" s="373" t="s">
        <v>70</v>
      </c>
      <c r="Y8" s="371"/>
      <c r="Z8" s="237" t="s">
        <v>3</v>
      </c>
      <c r="AA8" s="237" t="s">
        <v>8</v>
      </c>
      <c r="AB8" s="237" t="s">
        <v>17</v>
      </c>
      <c r="AC8" s="374" t="s">
        <v>9</v>
      </c>
      <c r="AD8" s="375"/>
      <c r="AE8" s="376"/>
      <c r="AH8" s="95"/>
      <c r="AI8" s="95"/>
      <c r="AJ8" s="95"/>
      <c r="AK8" s="260"/>
      <c r="AL8" s="261"/>
      <c r="AM8" s="95"/>
      <c r="AN8" s="95"/>
    </row>
    <row r="9" spans="1:40" ht="13.5" customHeight="1" thickTop="1">
      <c r="A9" s="366" t="s">
        <v>25</v>
      </c>
      <c r="B9" s="368"/>
      <c r="C9" s="366" t="s">
        <v>125</v>
      </c>
      <c r="D9" s="367"/>
      <c r="E9" s="392"/>
      <c r="F9" s="367" t="s">
        <v>3</v>
      </c>
      <c r="G9" s="364"/>
      <c r="H9" s="367" t="s">
        <v>74</v>
      </c>
      <c r="I9" s="367" t="s">
        <v>3</v>
      </c>
      <c r="J9" s="395"/>
      <c r="K9" s="367" t="s">
        <v>3</v>
      </c>
      <c r="L9" s="364"/>
      <c r="M9" s="367" t="s">
        <v>56</v>
      </c>
      <c r="N9" s="367" t="s">
        <v>13</v>
      </c>
      <c r="O9" s="398"/>
      <c r="P9" s="367" t="s">
        <v>74</v>
      </c>
      <c r="Q9" s="367" t="s">
        <v>17</v>
      </c>
      <c r="R9" s="408" t="s">
        <v>77</v>
      </c>
      <c r="S9" s="377"/>
      <c r="T9" s="394"/>
      <c r="U9" s="395"/>
      <c r="V9" s="395"/>
      <c r="W9" s="243" t="s">
        <v>14</v>
      </c>
      <c r="X9" s="294" t="s">
        <v>78</v>
      </c>
      <c r="Y9" s="295"/>
      <c r="Z9" s="367" t="s">
        <v>3</v>
      </c>
      <c r="AA9" s="295"/>
      <c r="AB9" s="367" t="s">
        <v>17</v>
      </c>
      <c r="AC9" s="296" t="s">
        <v>79</v>
      </c>
      <c r="AD9" s="395"/>
      <c r="AE9" s="368" t="s">
        <v>14</v>
      </c>
      <c r="AH9" s="95"/>
      <c r="AI9" s="95"/>
      <c r="AJ9" s="95"/>
      <c r="AK9" s="260"/>
      <c r="AL9" s="261"/>
      <c r="AM9" s="95"/>
      <c r="AN9" s="95"/>
    </row>
    <row r="10" spans="1:40" ht="13.5" customHeight="1" thickBot="1">
      <c r="A10" s="382"/>
      <c r="B10" s="383"/>
      <c r="C10" s="391"/>
      <c r="D10" s="381"/>
      <c r="E10" s="393"/>
      <c r="F10" s="381"/>
      <c r="G10" s="365"/>
      <c r="H10" s="381"/>
      <c r="I10" s="381"/>
      <c r="J10" s="397"/>
      <c r="K10" s="381"/>
      <c r="L10" s="365"/>
      <c r="M10" s="381"/>
      <c r="N10" s="381"/>
      <c r="O10" s="399"/>
      <c r="P10" s="381"/>
      <c r="Q10" s="381"/>
      <c r="R10" s="409"/>
      <c r="S10" s="378"/>
      <c r="T10" s="396"/>
      <c r="U10" s="397"/>
      <c r="V10" s="397"/>
      <c r="W10" s="251"/>
      <c r="X10" s="401"/>
      <c r="Y10" s="403"/>
      <c r="Z10" s="404"/>
      <c r="AA10" s="403"/>
      <c r="AB10" s="404"/>
      <c r="AC10" s="297"/>
      <c r="AD10" s="405"/>
      <c r="AE10" s="383"/>
      <c r="AH10" s="95"/>
      <c r="AI10" s="95"/>
      <c r="AJ10" s="95"/>
      <c r="AK10" s="260"/>
      <c r="AL10" s="261"/>
      <c r="AM10" s="95"/>
      <c r="AN10" s="95"/>
    </row>
    <row r="11" spans="1:40" ht="27" customHeight="1" thickTop="1">
      <c r="A11" s="382"/>
      <c r="B11" s="383"/>
      <c r="C11" s="379" t="s">
        <v>126</v>
      </c>
      <c r="D11" s="380"/>
      <c r="E11" s="298"/>
      <c r="F11" s="299" t="s">
        <v>3</v>
      </c>
      <c r="G11" s="239"/>
      <c r="H11" s="299" t="s">
        <v>74</v>
      </c>
      <c r="I11" s="299" t="s">
        <v>3</v>
      </c>
      <c r="J11" s="239"/>
      <c r="K11" s="299" t="s">
        <v>3</v>
      </c>
      <c r="L11" s="242"/>
      <c r="M11" s="299" t="s">
        <v>56</v>
      </c>
      <c r="N11" s="299" t="s">
        <v>13</v>
      </c>
      <c r="O11" s="242"/>
      <c r="P11" s="299" t="s">
        <v>74</v>
      </c>
      <c r="Q11" s="299" t="s">
        <v>17</v>
      </c>
      <c r="R11" s="300" t="s">
        <v>80</v>
      </c>
      <c r="S11" s="301"/>
      <c r="T11" s="406"/>
      <c r="U11" s="407"/>
      <c r="V11" s="407"/>
      <c r="W11" s="299" t="s">
        <v>14</v>
      </c>
      <c r="X11" s="402"/>
      <c r="Y11" s="365"/>
      <c r="Z11" s="381"/>
      <c r="AA11" s="365"/>
      <c r="AB11" s="381"/>
      <c r="AC11" s="302"/>
      <c r="AD11" s="397"/>
      <c r="AE11" s="400"/>
      <c r="AH11" s="95"/>
      <c r="AI11" s="95"/>
      <c r="AJ11" s="95"/>
      <c r="AK11" s="260"/>
      <c r="AL11" s="261"/>
      <c r="AM11" s="95"/>
      <c r="AN11" s="95"/>
    </row>
    <row r="12" spans="1:40" ht="27" customHeight="1">
      <c r="A12" s="382"/>
      <c r="B12" s="383"/>
      <c r="C12" s="434" t="s">
        <v>22</v>
      </c>
      <c r="D12" s="250" t="s">
        <v>23</v>
      </c>
      <c r="E12" s="303"/>
      <c r="F12" s="299" t="s">
        <v>3</v>
      </c>
      <c r="G12" s="239"/>
      <c r="H12" s="299" t="s">
        <v>74</v>
      </c>
      <c r="I12" s="299" t="s">
        <v>3</v>
      </c>
      <c r="J12" s="239"/>
      <c r="K12" s="299" t="s">
        <v>3</v>
      </c>
      <c r="L12" s="239"/>
      <c r="M12" s="299" t="s">
        <v>56</v>
      </c>
      <c r="N12" s="299" t="s">
        <v>13</v>
      </c>
      <c r="O12" s="242"/>
      <c r="P12" s="299" t="s">
        <v>74</v>
      </c>
      <c r="Q12" s="299" t="s">
        <v>17</v>
      </c>
      <c r="R12" s="300" t="s">
        <v>82</v>
      </c>
      <c r="S12" s="301"/>
      <c r="T12" s="406"/>
      <c r="U12" s="407"/>
      <c r="V12" s="407"/>
      <c r="W12" s="299" t="s">
        <v>14</v>
      </c>
      <c r="X12" s="304" t="s">
        <v>154</v>
      </c>
      <c r="Y12" s="239"/>
      <c r="Z12" s="244" t="s">
        <v>3</v>
      </c>
      <c r="AA12" s="239"/>
      <c r="AB12" s="299" t="s">
        <v>17</v>
      </c>
      <c r="AC12" s="304" t="s">
        <v>84</v>
      </c>
      <c r="AD12" s="305"/>
      <c r="AE12" s="306" t="s">
        <v>14</v>
      </c>
      <c r="AH12" s="95"/>
      <c r="AI12" s="95"/>
      <c r="AJ12" s="95"/>
      <c r="AK12" s="260"/>
      <c r="AL12" s="261"/>
      <c r="AM12" s="95"/>
      <c r="AN12" s="95"/>
    </row>
    <row r="13" spans="1:40" ht="27" customHeight="1">
      <c r="A13" s="382"/>
      <c r="B13" s="383"/>
      <c r="C13" s="435"/>
      <c r="D13" s="250" t="s">
        <v>28</v>
      </c>
      <c r="E13" s="303"/>
      <c r="F13" s="299" t="s">
        <v>3</v>
      </c>
      <c r="G13" s="239"/>
      <c r="H13" s="299" t="s">
        <v>74</v>
      </c>
      <c r="I13" s="299" t="s">
        <v>3</v>
      </c>
      <c r="J13" s="239"/>
      <c r="K13" s="299" t="s">
        <v>3</v>
      </c>
      <c r="L13" s="239"/>
      <c r="M13" s="299" t="s">
        <v>55</v>
      </c>
      <c r="N13" s="299" t="s">
        <v>13</v>
      </c>
      <c r="O13" s="242"/>
      <c r="P13" s="299" t="s">
        <v>74</v>
      </c>
      <c r="Q13" s="299" t="s">
        <v>17</v>
      </c>
      <c r="R13" s="300" t="s">
        <v>85</v>
      </c>
      <c r="S13" s="301"/>
      <c r="T13" s="406"/>
      <c r="U13" s="407"/>
      <c r="V13" s="407"/>
      <c r="W13" s="299" t="s">
        <v>14</v>
      </c>
      <c r="X13" s="304" t="s">
        <v>155</v>
      </c>
      <c r="Y13" s="239"/>
      <c r="Z13" s="244" t="s">
        <v>3</v>
      </c>
      <c r="AA13" s="239"/>
      <c r="AB13" s="299" t="s">
        <v>17</v>
      </c>
      <c r="AC13" s="304" t="s">
        <v>86</v>
      </c>
      <c r="AD13" s="305"/>
      <c r="AE13" s="306" t="s">
        <v>14</v>
      </c>
      <c r="AH13" s="95"/>
      <c r="AI13" s="95"/>
      <c r="AJ13" s="95"/>
      <c r="AK13" s="260"/>
      <c r="AL13" s="261"/>
      <c r="AM13" s="95"/>
      <c r="AN13" s="95"/>
    </row>
    <row r="14" spans="1:40" ht="27" customHeight="1">
      <c r="A14" s="382"/>
      <c r="B14" s="383"/>
      <c r="C14" s="435"/>
      <c r="D14" s="307" t="s">
        <v>1</v>
      </c>
      <c r="E14" s="303"/>
      <c r="F14" s="244" t="s">
        <v>3</v>
      </c>
      <c r="G14" s="239"/>
      <c r="H14" s="299" t="s">
        <v>74</v>
      </c>
      <c r="I14" s="244" t="s">
        <v>3</v>
      </c>
      <c r="J14" s="245"/>
      <c r="K14" s="244" t="s">
        <v>3</v>
      </c>
      <c r="L14" s="239"/>
      <c r="M14" s="299" t="s">
        <v>55</v>
      </c>
      <c r="N14" s="244" t="s">
        <v>13</v>
      </c>
      <c r="O14" s="242"/>
      <c r="P14" s="299" t="s">
        <v>74</v>
      </c>
      <c r="Q14" s="244" t="s">
        <v>17</v>
      </c>
      <c r="R14" s="308" t="s">
        <v>88</v>
      </c>
      <c r="S14" s="301"/>
      <c r="T14" s="406"/>
      <c r="U14" s="407"/>
      <c r="V14" s="407"/>
      <c r="W14" s="299" t="s">
        <v>14</v>
      </c>
      <c r="X14" s="309" t="s">
        <v>156</v>
      </c>
      <c r="Y14" s="239"/>
      <c r="Z14" s="244" t="s">
        <v>3</v>
      </c>
      <c r="AA14" s="245"/>
      <c r="AB14" s="244" t="s">
        <v>17</v>
      </c>
      <c r="AC14" s="309" t="s">
        <v>90</v>
      </c>
      <c r="AD14" s="305"/>
      <c r="AE14" s="310" t="s">
        <v>14</v>
      </c>
      <c r="AH14" s="95"/>
      <c r="AI14" s="95"/>
      <c r="AJ14" s="95"/>
      <c r="AK14" s="260"/>
      <c r="AL14" s="261"/>
      <c r="AM14" s="95"/>
      <c r="AN14" s="95"/>
    </row>
    <row r="15" spans="1:40" ht="27" customHeight="1" thickBot="1">
      <c r="A15" s="389"/>
      <c r="B15" s="390"/>
      <c r="C15" s="436"/>
      <c r="D15" s="311" t="s">
        <v>123</v>
      </c>
      <c r="E15" s="312"/>
      <c r="F15" s="237" t="s">
        <v>3</v>
      </c>
      <c r="G15" s="239"/>
      <c r="H15" s="237" t="s">
        <v>74</v>
      </c>
      <c r="I15" s="237"/>
      <c r="J15" s="313"/>
      <c r="K15" s="237" t="s">
        <v>3</v>
      </c>
      <c r="L15" s="245"/>
      <c r="M15" s="299" t="s">
        <v>55</v>
      </c>
      <c r="N15" s="237" t="s">
        <v>13</v>
      </c>
      <c r="O15" s="252"/>
      <c r="P15" s="237" t="s">
        <v>74</v>
      </c>
      <c r="Q15" s="237" t="s">
        <v>17</v>
      </c>
      <c r="R15" s="314" t="s">
        <v>91</v>
      </c>
      <c r="S15" s="240"/>
      <c r="T15" s="437"/>
      <c r="U15" s="438"/>
      <c r="V15" s="438"/>
      <c r="W15" s="244" t="s">
        <v>14</v>
      </c>
      <c r="X15" s="315" t="s">
        <v>91</v>
      </c>
      <c r="Y15" s="239"/>
      <c r="Z15" s="237" t="s">
        <v>3</v>
      </c>
      <c r="AA15" s="238"/>
      <c r="AB15" s="244" t="s">
        <v>17</v>
      </c>
      <c r="AC15" s="309" t="s">
        <v>92</v>
      </c>
      <c r="AD15" s="305"/>
      <c r="AE15" s="316" t="s">
        <v>14</v>
      </c>
      <c r="AH15" s="95"/>
      <c r="AI15" s="95"/>
      <c r="AJ15" s="95"/>
      <c r="AK15" s="260"/>
      <c r="AL15" s="261"/>
      <c r="AM15" s="95"/>
      <c r="AN15" s="95"/>
    </row>
    <row r="16" spans="1:40" ht="27" customHeight="1" thickBot="1" thickTop="1">
      <c r="A16" s="410" t="s">
        <v>26</v>
      </c>
      <c r="B16" s="413" t="s">
        <v>57</v>
      </c>
      <c r="C16" s="415" t="s">
        <v>125</v>
      </c>
      <c r="D16" s="416"/>
      <c r="E16" s="360"/>
      <c r="F16" s="86" t="s">
        <v>3</v>
      </c>
      <c r="G16" s="345">
        <v>0.04</v>
      </c>
      <c r="H16" s="86" t="s">
        <v>74</v>
      </c>
      <c r="I16" s="86" t="s">
        <v>3</v>
      </c>
      <c r="J16" s="280">
        <v>0.65</v>
      </c>
      <c r="K16" s="86" t="s">
        <v>3</v>
      </c>
      <c r="L16" s="350"/>
      <c r="M16" s="86" t="s">
        <v>56</v>
      </c>
      <c r="N16" s="86" t="s">
        <v>13</v>
      </c>
      <c r="O16" s="350"/>
      <c r="P16" s="86" t="s">
        <v>74</v>
      </c>
      <c r="Q16" s="86" t="s">
        <v>17</v>
      </c>
      <c r="R16" s="262" t="s">
        <v>93</v>
      </c>
      <c r="S16" s="349">
        <f aca="true" t="shared" si="0" ref="S16:S25">IF(ISERROR(ROUND(E16*G16*J16*L16/O16,1))=TRUE,"",ROUND(E16*G16*J16*L16/O16,1))</f>
      </c>
      <c r="T16" s="417" t="s">
        <v>125</v>
      </c>
      <c r="U16" s="418"/>
      <c r="V16" s="418"/>
      <c r="W16" s="227"/>
      <c r="X16" s="263"/>
      <c r="Y16" s="124"/>
      <c r="Z16" s="99"/>
      <c r="AA16" s="124"/>
      <c r="AB16" s="99"/>
      <c r="AC16" s="254"/>
      <c r="AD16" s="264"/>
      <c r="AE16" s="102"/>
      <c r="AH16" s="95"/>
      <c r="AI16" s="95"/>
      <c r="AJ16" s="95"/>
      <c r="AK16" s="260"/>
      <c r="AL16" s="261"/>
      <c r="AM16" s="95"/>
      <c r="AN16" s="95"/>
    </row>
    <row r="17" spans="1:40" ht="27" customHeight="1" thickBot="1" thickTop="1">
      <c r="A17" s="411"/>
      <c r="B17" s="414"/>
      <c r="C17" s="419" t="s">
        <v>126</v>
      </c>
      <c r="D17" s="420"/>
      <c r="E17" s="361">
        <f>SUM(E16)</f>
        <v>0</v>
      </c>
      <c r="F17" s="83" t="s">
        <v>3</v>
      </c>
      <c r="G17" s="278">
        <f>SUM(G16)</f>
        <v>0.04</v>
      </c>
      <c r="H17" s="83" t="s">
        <v>74</v>
      </c>
      <c r="I17" s="83" t="s">
        <v>3</v>
      </c>
      <c r="J17" s="234">
        <v>0.05</v>
      </c>
      <c r="K17" s="83" t="s">
        <v>3</v>
      </c>
      <c r="L17" s="350"/>
      <c r="M17" s="83" t="s">
        <v>56</v>
      </c>
      <c r="N17" s="83" t="s">
        <v>13</v>
      </c>
      <c r="O17" s="354">
        <f>SUM(O16)</f>
        <v>0</v>
      </c>
      <c r="P17" s="83" t="s">
        <v>74</v>
      </c>
      <c r="Q17" s="83" t="s">
        <v>17</v>
      </c>
      <c r="R17" s="265" t="s">
        <v>94</v>
      </c>
      <c r="S17" s="349">
        <f t="shared" si="0"/>
      </c>
      <c r="T17" s="425" t="s">
        <v>95</v>
      </c>
      <c r="U17" s="426"/>
      <c r="V17" s="427"/>
      <c r="W17" s="228"/>
      <c r="X17" s="256"/>
      <c r="Y17" s="266"/>
      <c r="Z17" s="104"/>
      <c r="AA17" s="266"/>
      <c r="AB17" s="104"/>
      <c r="AC17" s="255"/>
      <c r="AD17" s="267"/>
      <c r="AE17" s="268"/>
      <c r="AH17" s="95"/>
      <c r="AI17" s="95"/>
      <c r="AJ17" s="95"/>
      <c r="AK17" s="260"/>
      <c r="AL17" s="261"/>
      <c r="AM17" s="95"/>
      <c r="AN17" s="95"/>
    </row>
    <row r="18" spans="1:40" ht="27" customHeight="1" thickBot="1" thickTop="1">
      <c r="A18" s="411"/>
      <c r="B18" s="421" t="s">
        <v>58</v>
      </c>
      <c r="C18" s="415" t="s">
        <v>125</v>
      </c>
      <c r="D18" s="416"/>
      <c r="E18" s="360"/>
      <c r="F18" s="86" t="s">
        <v>3</v>
      </c>
      <c r="G18" s="345">
        <v>0.03</v>
      </c>
      <c r="H18" s="86" t="s">
        <v>74</v>
      </c>
      <c r="I18" s="86" t="s">
        <v>3</v>
      </c>
      <c r="J18" s="280">
        <v>0.65</v>
      </c>
      <c r="K18" s="86" t="s">
        <v>3</v>
      </c>
      <c r="L18" s="350"/>
      <c r="M18" s="86" t="s">
        <v>56</v>
      </c>
      <c r="N18" s="86" t="s">
        <v>13</v>
      </c>
      <c r="O18" s="350"/>
      <c r="P18" s="86" t="s">
        <v>74</v>
      </c>
      <c r="Q18" s="86" t="s">
        <v>17</v>
      </c>
      <c r="R18" s="262" t="s">
        <v>96</v>
      </c>
      <c r="S18" s="363">
        <f t="shared" si="0"/>
      </c>
      <c r="T18" s="428"/>
      <c r="U18" s="427"/>
      <c r="V18" s="427"/>
      <c r="W18" s="228"/>
      <c r="X18" s="256"/>
      <c r="Y18" s="269"/>
      <c r="Z18" s="104"/>
      <c r="AA18" s="266"/>
      <c r="AB18" s="104"/>
      <c r="AC18" s="255"/>
      <c r="AD18" s="267"/>
      <c r="AE18" s="268"/>
      <c r="AH18" s="95"/>
      <c r="AI18" s="95"/>
      <c r="AJ18" s="95"/>
      <c r="AK18" s="260"/>
      <c r="AL18" s="261"/>
      <c r="AM18" s="95"/>
      <c r="AN18" s="95"/>
    </row>
    <row r="19" spans="1:31" ht="27" customHeight="1" thickBot="1" thickTop="1">
      <c r="A19" s="411"/>
      <c r="B19" s="422"/>
      <c r="C19" s="419" t="s">
        <v>126</v>
      </c>
      <c r="D19" s="420"/>
      <c r="E19" s="361">
        <f>SUM(E18)</f>
        <v>0</v>
      </c>
      <c r="F19" s="83" t="s">
        <v>3</v>
      </c>
      <c r="G19" s="278">
        <f>SUM(G18)</f>
        <v>0.03</v>
      </c>
      <c r="H19" s="83" t="s">
        <v>74</v>
      </c>
      <c r="I19" s="83" t="s">
        <v>3</v>
      </c>
      <c r="J19" s="234">
        <v>0.05</v>
      </c>
      <c r="K19" s="83" t="s">
        <v>3</v>
      </c>
      <c r="L19" s="350"/>
      <c r="M19" s="83" t="s">
        <v>56</v>
      </c>
      <c r="N19" s="83" t="s">
        <v>13</v>
      </c>
      <c r="O19" s="354">
        <f>SUM(O18)</f>
        <v>0</v>
      </c>
      <c r="P19" s="83" t="s">
        <v>74</v>
      </c>
      <c r="Q19" s="83" t="s">
        <v>17</v>
      </c>
      <c r="R19" s="265" t="s">
        <v>97</v>
      </c>
      <c r="S19" s="348">
        <f t="shared" si="0"/>
      </c>
      <c r="T19" s="423">
        <f>ROUNDUP(SUM(S16,S18,S20,S22,S24),0)</f>
        <v>0</v>
      </c>
      <c r="U19" s="424"/>
      <c r="V19" s="424"/>
      <c r="W19" s="281" t="s">
        <v>14</v>
      </c>
      <c r="X19" s="429" t="s">
        <v>47</v>
      </c>
      <c r="Y19" s="430"/>
      <c r="Z19" s="430"/>
      <c r="AA19" s="282"/>
      <c r="AB19" s="283"/>
      <c r="AC19" s="284"/>
      <c r="AD19" s="283"/>
      <c r="AE19" s="268"/>
    </row>
    <row r="20" spans="1:31" ht="27" customHeight="1" thickBot="1" thickTop="1">
      <c r="A20" s="411"/>
      <c r="B20" s="410" t="s">
        <v>146</v>
      </c>
      <c r="C20" s="415" t="s">
        <v>125</v>
      </c>
      <c r="D20" s="416"/>
      <c r="E20" s="360"/>
      <c r="F20" s="89" t="s">
        <v>3</v>
      </c>
      <c r="G20" s="93">
        <v>0.2</v>
      </c>
      <c r="H20" s="87" t="s">
        <v>74</v>
      </c>
      <c r="I20" s="89" t="s">
        <v>3</v>
      </c>
      <c r="J20" s="280">
        <v>0.65</v>
      </c>
      <c r="K20" s="89" t="s">
        <v>3</v>
      </c>
      <c r="L20" s="350"/>
      <c r="M20" s="86" t="s">
        <v>56</v>
      </c>
      <c r="N20" s="89" t="s">
        <v>13</v>
      </c>
      <c r="O20" s="350"/>
      <c r="P20" s="87" t="s">
        <v>74</v>
      </c>
      <c r="Q20" s="89" t="s">
        <v>17</v>
      </c>
      <c r="R20" s="270" t="s">
        <v>98</v>
      </c>
      <c r="S20" s="347">
        <f t="shared" si="0"/>
      </c>
      <c r="T20" s="440"/>
      <c r="U20" s="441"/>
      <c r="V20" s="441"/>
      <c r="W20" s="281"/>
      <c r="X20" s="285"/>
      <c r="Y20" s="442">
        <f>IF(ISERROR(S16+S17+S18+S19+S20+S21+S22+S23+S24+S25)=TRUE,"",(S16+S17+S18+S19+S20+S21+S22+S23+S24+S25))</f>
      </c>
      <c r="Z20" s="441" t="s">
        <v>3</v>
      </c>
      <c r="AA20" s="444">
        <v>1.4</v>
      </c>
      <c r="AB20" s="441" t="s">
        <v>17</v>
      </c>
      <c r="AC20" s="440"/>
      <c r="AD20" s="445">
        <f>IF(ISERROR(ROUNDDOWN(Y20*AA20,0))=TRUE,"",IF(ROUNDDOWN(Y20*AA20,0)&lt;T19+T24,T19+T24,ROUNDDOWN(Y20*AA20,0)))</f>
      </c>
      <c r="AE20" s="446" t="s">
        <v>14</v>
      </c>
    </row>
    <row r="21" spans="1:31" ht="27" customHeight="1" thickBot="1" thickTop="1">
      <c r="A21" s="411"/>
      <c r="B21" s="439"/>
      <c r="C21" s="419" t="s">
        <v>126</v>
      </c>
      <c r="D21" s="420"/>
      <c r="E21" s="361">
        <f>SUM(E20)</f>
        <v>0</v>
      </c>
      <c r="F21" s="88" t="s">
        <v>3</v>
      </c>
      <c r="G21" s="92">
        <f>SUM(G20)</f>
        <v>0.2</v>
      </c>
      <c r="H21" s="83" t="s">
        <v>74</v>
      </c>
      <c r="I21" s="88" t="s">
        <v>3</v>
      </c>
      <c r="J21" s="234">
        <v>0.05</v>
      </c>
      <c r="K21" s="88" t="s">
        <v>3</v>
      </c>
      <c r="L21" s="350"/>
      <c r="M21" s="83" t="s">
        <v>56</v>
      </c>
      <c r="N21" s="88" t="s">
        <v>13</v>
      </c>
      <c r="O21" s="354">
        <f>SUM(O20)</f>
        <v>0</v>
      </c>
      <c r="P21" s="83" t="s">
        <v>74</v>
      </c>
      <c r="Q21" s="88" t="s">
        <v>17</v>
      </c>
      <c r="R21" s="271" t="s">
        <v>99</v>
      </c>
      <c r="S21" s="349">
        <f t="shared" si="0"/>
      </c>
      <c r="T21" s="431" t="s">
        <v>126</v>
      </c>
      <c r="U21" s="432"/>
      <c r="V21" s="432"/>
      <c r="W21" s="433"/>
      <c r="X21" s="286"/>
      <c r="Y21" s="443"/>
      <c r="Z21" s="441"/>
      <c r="AA21" s="444"/>
      <c r="AB21" s="441"/>
      <c r="AC21" s="440"/>
      <c r="AD21" s="445"/>
      <c r="AE21" s="446"/>
    </row>
    <row r="22" spans="1:31" ht="27" customHeight="1" thickBot="1" thickTop="1">
      <c r="A22" s="411"/>
      <c r="B22" s="451" t="s">
        <v>136</v>
      </c>
      <c r="C22" s="415" t="s">
        <v>125</v>
      </c>
      <c r="D22" s="416"/>
      <c r="E22" s="360"/>
      <c r="F22" s="86" t="s">
        <v>3</v>
      </c>
      <c r="G22" s="345">
        <v>0.08</v>
      </c>
      <c r="H22" s="87" t="s">
        <v>74</v>
      </c>
      <c r="I22" s="86" t="s">
        <v>3</v>
      </c>
      <c r="J22" s="280">
        <v>0.65</v>
      </c>
      <c r="K22" s="86" t="s">
        <v>3</v>
      </c>
      <c r="L22" s="350"/>
      <c r="M22" s="86" t="s">
        <v>56</v>
      </c>
      <c r="N22" s="86" t="s">
        <v>13</v>
      </c>
      <c r="O22" s="350"/>
      <c r="P22" s="87" t="s">
        <v>74</v>
      </c>
      <c r="Q22" s="86" t="s">
        <v>17</v>
      </c>
      <c r="R22" s="262" t="s">
        <v>100</v>
      </c>
      <c r="S22" s="363">
        <f t="shared" si="0"/>
      </c>
      <c r="T22" s="456" t="s">
        <v>101</v>
      </c>
      <c r="U22" s="457"/>
      <c r="V22" s="457"/>
      <c r="W22" s="287"/>
      <c r="X22" s="288"/>
      <c r="Y22" s="289"/>
      <c r="Z22" s="283"/>
      <c r="AA22" s="282"/>
      <c r="AB22" s="283"/>
      <c r="AC22" s="285"/>
      <c r="AD22" s="290"/>
      <c r="AE22" s="268"/>
    </row>
    <row r="23" spans="1:31" ht="27" customHeight="1" thickBot="1" thickTop="1">
      <c r="A23" s="411"/>
      <c r="B23" s="452"/>
      <c r="C23" s="419" t="s">
        <v>126</v>
      </c>
      <c r="D23" s="420"/>
      <c r="E23" s="361">
        <f>SUM(E22)</f>
        <v>0</v>
      </c>
      <c r="F23" s="83" t="s">
        <v>3</v>
      </c>
      <c r="G23" s="278">
        <f>SUM(G22)</f>
        <v>0.08</v>
      </c>
      <c r="H23" s="83" t="s">
        <v>74</v>
      </c>
      <c r="I23" s="83" t="s">
        <v>3</v>
      </c>
      <c r="J23" s="234">
        <v>0.05</v>
      </c>
      <c r="K23" s="83" t="s">
        <v>3</v>
      </c>
      <c r="L23" s="350"/>
      <c r="M23" s="83" t="s">
        <v>56</v>
      </c>
      <c r="N23" s="83" t="s">
        <v>13</v>
      </c>
      <c r="O23" s="353">
        <f>SUM(O22)</f>
        <v>0</v>
      </c>
      <c r="P23" s="83" t="s">
        <v>74</v>
      </c>
      <c r="Q23" s="83" t="s">
        <v>17</v>
      </c>
      <c r="R23" s="265" t="s">
        <v>102</v>
      </c>
      <c r="S23" s="348">
        <f t="shared" si="0"/>
      </c>
      <c r="T23" s="456"/>
      <c r="U23" s="457"/>
      <c r="V23" s="457"/>
      <c r="W23" s="287"/>
      <c r="X23" s="288"/>
      <c r="Y23" s="282"/>
      <c r="Z23" s="283"/>
      <c r="AA23" s="282"/>
      <c r="AB23" s="283"/>
      <c r="AC23" s="285"/>
      <c r="AD23" s="290"/>
      <c r="AE23" s="268"/>
    </row>
    <row r="24" spans="1:31" ht="27" customHeight="1" thickBot="1" thickTop="1">
      <c r="A24" s="411"/>
      <c r="B24" s="413" t="s">
        <v>60</v>
      </c>
      <c r="C24" s="415" t="s">
        <v>125</v>
      </c>
      <c r="D24" s="416"/>
      <c r="E24" s="360"/>
      <c r="F24" s="86" t="s">
        <v>3</v>
      </c>
      <c r="G24" s="346">
        <v>0.005</v>
      </c>
      <c r="H24" s="87" t="s">
        <v>74</v>
      </c>
      <c r="I24" s="86" t="s">
        <v>3</v>
      </c>
      <c r="J24" s="280">
        <v>0.65</v>
      </c>
      <c r="K24" s="86" t="s">
        <v>3</v>
      </c>
      <c r="L24" s="350"/>
      <c r="M24" s="86" t="s">
        <v>56</v>
      </c>
      <c r="N24" s="86" t="s">
        <v>13</v>
      </c>
      <c r="O24" s="350"/>
      <c r="P24" s="87" t="s">
        <v>74</v>
      </c>
      <c r="Q24" s="86" t="s">
        <v>17</v>
      </c>
      <c r="R24" s="262" t="s">
        <v>103</v>
      </c>
      <c r="S24" s="347">
        <f t="shared" si="0"/>
      </c>
      <c r="T24" s="423">
        <f>ROUNDUP(SUM(S17,S19,S21,S23,S25),0)</f>
        <v>0</v>
      </c>
      <c r="U24" s="424"/>
      <c r="V24" s="424"/>
      <c r="W24" s="281" t="s">
        <v>14</v>
      </c>
      <c r="X24" s="285"/>
      <c r="Y24" s="282"/>
      <c r="Z24" s="283"/>
      <c r="AA24" s="282"/>
      <c r="AB24" s="283"/>
      <c r="AC24" s="285"/>
      <c r="AD24" s="290"/>
      <c r="AE24" s="268"/>
    </row>
    <row r="25" spans="1:31" ht="27" customHeight="1" thickBot="1" thickTop="1">
      <c r="A25" s="412"/>
      <c r="B25" s="414"/>
      <c r="C25" s="447" t="s">
        <v>126</v>
      </c>
      <c r="D25" s="448"/>
      <c r="E25" s="362">
        <f>SUM(E24)</f>
        <v>0</v>
      </c>
      <c r="F25" s="83" t="s">
        <v>3</v>
      </c>
      <c r="G25" s="279">
        <f>SUM(G24)</f>
        <v>0.005</v>
      </c>
      <c r="H25" s="83" t="s">
        <v>74</v>
      </c>
      <c r="I25" s="83" t="s">
        <v>3</v>
      </c>
      <c r="J25" s="235">
        <v>0.05</v>
      </c>
      <c r="K25" s="83" t="s">
        <v>3</v>
      </c>
      <c r="L25" s="350"/>
      <c r="M25" s="83" t="s">
        <v>56</v>
      </c>
      <c r="N25" s="83" t="s">
        <v>13</v>
      </c>
      <c r="O25" s="355">
        <f>SUM(O24)</f>
        <v>0</v>
      </c>
      <c r="P25" s="83" t="s">
        <v>74</v>
      </c>
      <c r="Q25" s="83" t="s">
        <v>17</v>
      </c>
      <c r="R25" s="265" t="s">
        <v>104</v>
      </c>
      <c r="S25" s="348">
        <f t="shared" si="0"/>
      </c>
      <c r="T25" s="449"/>
      <c r="U25" s="450"/>
      <c r="V25" s="450"/>
      <c r="W25" s="229"/>
      <c r="X25" s="249"/>
      <c r="Y25" s="272"/>
      <c r="Z25" s="90"/>
      <c r="AA25" s="273"/>
      <c r="AB25" s="90"/>
      <c r="AC25" s="249"/>
      <c r="AD25" s="274"/>
      <c r="AE25" s="275"/>
    </row>
    <row r="26" ht="13.5" customHeight="1">
      <c r="I26" s="96"/>
    </row>
    <row r="27" spans="1:2" ht="22.5" customHeight="1">
      <c r="A27" s="91" t="s">
        <v>42</v>
      </c>
      <c r="B27" s="82"/>
    </row>
    <row r="28" ht="22.5" customHeight="1" thickBot="1">
      <c r="B28" s="82"/>
    </row>
    <row r="29" spans="1:31" ht="36" customHeight="1" thickBot="1" thickTop="1">
      <c r="A29" s="466" t="s">
        <v>2</v>
      </c>
      <c r="B29" s="467"/>
      <c r="C29" s="317" t="s">
        <v>127</v>
      </c>
      <c r="D29" s="318"/>
      <c r="E29" s="470" t="s">
        <v>29</v>
      </c>
      <c r="F29" s="470"/>
      <c r="G29" s="351"/>
      <c r="H29" s="236" t="s">
        <v>105</v>
      </c>
      <c r="I29" s="236" t="s">
        <v>3</v>
      </c>
      <c r="J29" s="470" t="s">
        <v>30</v>
      </c>
      <c r="K29" s="470"/>
      <c r="L29" s="351"/>
      <c r="M29" s="236"/>
      <c r="N29" s="236" t="s">
        <v>3</v>
      </c>
      <c r="O29" s="236" t="s">
        <v>11</v>
      </c>
      <c r="P29" s="319" t="s">
        <v>79</v>
      </c>
      <c r="Q29" s="320" t="s">
        <v>109</v>
      </c>
      <c r="R29" s="471"/>
      <c r="S29" s="471"/>
      <c r="T29" s="321" t="s">
        <v>14</v>
      </c>
      <c r="U29" s="321" t="s">
        <v>110</v>
      </c>
      <c r="V29" s="236" t="s">
        <v>13</v>
      </c>
      <c r="W29" s="246" t="s">
        <v>62</v>
      </c>
      <c r="X29" s="243" t="s">
        <v>109</v>
      </c>
      <c r="Y29" s="322">
        <v>2</v>
      </c>
      <c r="Z29" s="243" t="s">
        <v>63</v>
      </c>
      <c r="AA29" s="246" t="s">
        <v>110</v>
      </c>
      <c r="AB29" s="247" t="s">
        <v>17</v>
      </c>
      <c r="AC29" s="458">
        <f>IF(ISERROR(G29*L29*R29/Y29)=TRUE,"",(G29*L29*R29/Y29))</f>
        <v>0</v>
      </c>
      <c r="AD29" s="458"/>
      <c r="AE29" s="323" t="s">
        <v>19</v>
      </c>
    </row>
    <row r="30" spans="1:31" ht="30" customHeight="1" thickTop="1">
      <c r="A30" s="468"/>
      <c r="B30" s="469"/>
      <c r="C30" s="324" t="s">
        <v>10</v>
      </c>
      <c r="D30" s="325"/>
      <c r="E30" s="459" t="s">
        <v>18</v>
      </c>
      <c r="F30" s="460"/>
      <c r="G30" s="461">
        <v>0.2</v>
      </c>
      <c r="H30" s="455"/>
      <c r="I30" s="455"/>
      <c r="J30" s="326" t="s">
        <v>19</v>
      </c>
      <c r="K30" s="299"/>
      <c r="L30" s="241">
        <f>IF(ISERROR(IF(X12=0,CEILING(N12,4),IF(X12&gt;0,CEILING(X12,4))))=TRUE,"",IF(X12=0,CEILING(N12,4),IF(X12&gt;0,CEILING(X12,4))))</f>
      </c>
      <c r="M30" s="299"/>
      <c r="N30" s="299" t="s">
        <v>3</v>
      </c>
      <c r="O30" s="299" t="s">
        <v>11</v>
      </c>
      <c r="P30" s="300" t="s">
        <v>84</v>
      </c>
      <c r="Q30" s="327" t="s">
        <v>109</v>
      </c>
      <c r="R30" s="453"/>
      <c r="S30" s="453"/>
      <c r="T30" s="328" t="s">
        <v>14</v>
      </c>
      <c r="U30" s="328" t="s">
        <v>110</v>
      </c>
      <c r="V30" s="299" t="s">
        <v>13</v>
      </c>
      <c r="W30" s="329" t="s">
        <v>62</v>
      </c>
      <c r="X30" s="299" t="s">
        <v>109</v>
      </c>
      <c r="Y30" s="239">
        <v>4</v>
      </c>
      <c r="Z30" s="299" t="s">
        <v>63</v>
      </c>
      <c r="AA30" s="329" t="s">
        <v>110</v>
      </c>
      <c r="AB30" s="329" t="s">
        <v>17</v>
      </c>
      <c r="AC30" s="407"/>
      <c r="AD30" s="407"/>
      <c r="AE30" s="330" t="s">
        <v>19</v>
      </c>
    </row>
    <row r="31" spans="1:31" ht="30" customHeight="1">
      <c r="A31" s="468"/>
      <c r="B31" s="469"/>
      <c r="C31" s="324" t="s">
        <v>15</v>
      </c>
      <c r="D31" s="325"/>
      <c r="E31" s="459" t="s">
        <v>18</v>
      </c>
      <c r="F31" s="460"/>
      <c r="G31" s="455">
        <v>0.2</v>
      </c>
      <c r="H31" s="455"/>
      <c r="I31" s="455"/>
      <c r="J31" s="326" t="s">
        <v>19</v>
      </c>
      <c r="K31" s="299"/>
      <c r="L31" s="299">
        <f>IF(ISERROR(IF(X13=0,CEILING(N13,4),IF(X13&gt;0,CEILING(X13,4))))=TRUE,"",IF(X13=0,CEILING(N13,4),IF(X13&gt;0,CEILING(X13,4))))</f>
      </c>
      <c r="M31" s="299"/>
      <c r="N31" s="299" t="s">
        <v>3</v>
      </c>
      <c r="O31" s="299" t="s">
        <v>11</v>
      </c>
      <c r="P31" s="300" t="s">
        <v>86</v>
      </c>
      <c r="Q31" s="327" t="s">
        <v>109</v>
      </c>
      <c r="R31" s="453"/>
      <c r="S31" s="453"/>
      <c r="T31" s="328" t="s">
        <v>14</v>
      </c>
      <c r="U31" s="328" t="s">
        <v>110</v>
      </c>
      <c r="V31" s="299" t="s">
        <v>13</v>
      </c>
      <c r="W31" s="329" t="s">
        <v>62</v>
      </c>
      <c r="X31" s="299" t="s">
        <v>109</v>
      </c>
      <c r="Y31" s="239">
        <v>4</v>
      </c>
      <c r="Z31" s="299" t="s">
        <v>63</v>
      </c>
      <c r="AA31" s="329" t="s">
        <v>110</v>
      </c>
      <c r="AB31" s="329" t="s">
        <v>17</v>
      </c>
      <c r="AC31" s="407"/>
      <c r="AD31" s="407"/>
      <c r="AE31" s="330" t="s">
        <v>19</v>
      </c>
    </row>
    <row r="32" spans="1:31" ht="30" customHeight="1">
      <c r="A32" s="468"/>
      <c r="B32" s="469"/>
      <c r="C32" s="329" t="s">
        <v>12</v>
      </c>
      <c r="D32" s="324"/>
      <c r="E32" s="459" t="s">
        <v>18</v>
      </c>
      <c r="F32" s="460"/>
      <c r="G32" s="455">
        <v>0.2</v>
      </c>
      <c r="H32" s="455"/>
      <c r="I32" s="455"/>
      <c r="J32" s="326" t="s">
        <v>19</v>
      </c>
      <c r="K32" s="299"/>
      <c r="L32" s="299">
        <f>IF(ISERROR(IF(X14=0,CEILING(N14,4),IF(X14&gt;0,CEILING(X14,4))))=TRUE,"",IF(X14=0,CEILING(N14,4),IF(X14&gt;0,CEILING(X14,4))))</f>
      </c>
      <c r="M32" s="299"/>
      <c r="N32" s="299" t="s">
        <v>3</v>
      </c>
      <c r="O32" s="299" t="s">
        <v>11</v>
      </c>
      <c r="P32" s="300" t="s">
        <v>90</v>
      </c>
      <c r="Q32" s="327" t="s">
        <v>109</v>
      </c>
      <c r="R32" s="453"/>
      <c r="S32" s="453"/>
      <c r="T32" s="328" t="s">
        <v>14</v>
      </c>
      <c r="U32" s="328" t="s">
        <v>110</v>
      </c>
      <c r="V32" s="299" t="s">
        <v>13</v>
      </c>
      <c r="W32" s="329" t="s">
        <v>62</v>
      </c>
      <c r="X32" s="299" t="s">
        <v>109</v>
      </c>
      <c r="Y32" s="239">
        <v>4</v>
      </c>
      <c r="Z32" s="299" t="s">
        <v>63</v>
      </c>
      <c r="AA32" s="329" t="s">
        <v>110</v>
      </c>
      <c r="AB32" s="329" t="s">
        <v>17</v>
      </c>
      <c r="AC32" s="407"/>
      <c r="AD32" s="407"/>
      <c r="AE32" s="330" t="s">
        <v>19</v>
      </c>
    </row>
    <row r="33" spans="1:31" ht="30" customHeight="1" thickBot="1">
      <c r="A33" s="468"/>
      <c r="B33" s="469"/>
      <c r="C33" s="331" t="s">
        <v>129</v>
      </c>
      <c r="D33" s="332"/>
      <c r="E33" s="454" t="s">
        <v>18</v>
      </c>
      <c r="F33" s="369"/>
      <c r="G33" s="476">
        <v>0.25</v>
      </c>
      <c r="H33" s="476"/>
      <c r="I33" s="476"/>
      <c r="J33" s="333" t="s">
        <v>19</v>
      </c>
      <c r="K33" s="244"/>
      <c r="L33" s="244">
        <f>IF(ISERROR(IF(X15=0,CEILING(N15,4),IF(X15&gt;0,CEILING(X15,4))))=TRUE,"",IF(X15=0,CEILING(N15,4),IF(X15&gt;0,CEILING(X15,4))))</f>
      </c>
      <c r="M33" s="244"/>
      <c r="N33" s="244" t="s">
        <v>3</v>
      </c>
      <c r="O33" s="244" t="s">
        <v>11</v>
      </c>
      <c r="P33" s="308" t="s">
        <v>92</v>
      </c>
      <c r="Q33" s="334" t="s">
        <v>109</v>
      </c>
      <c r="R33" s="453"/>
      <c r="S33" s="453"/>
      <c r="T33" s="335" t="s">
        <v>14</v>
      </c>
      <c r="U33" s="335" t="s">
        <v>110</v>
      </c>
      <c r="V33" s="244" t="s">
        <v>13</v>
      </c>
      <c r="W33" s="336" t="s">
        <v>62</v>
      </c>
      <c r="X33" s="237" t="s">
        <v>109</v>
      </c>
      <c r="Y33" s="238">
        <v>2</v>
      </c>
      <c r="Z33" s="237" t="s">
        <v>63</v>
      </c>
      <c r="AA33" s="336" t="s">
        <v>110</v>
      </c>
      <c r="AB33" s="336" t="s">
        <v>17</v>
      </c>
      <c r="AC33" s="407"/>
      <c r="AD33" s="407"/>
      <c r="AE33" s="337" t="s">
        <v>19</v>
      </c>
    </row>
    <row r="34" spans="1:31" ht="36" customHeight="1" thickBot="1" thickTop="1">
      <c r="A34" s="479" t="s">
        <v>31</v>
      </c>
      <c r="B34" s="480"/>
      <c r="C34" s="230" t="s">
        <v>130</v>
      </c>
      <c r="D34" s="231"/>
      <c r="E34" s="481" t="s">
        <v>29</v>
      </c>
      <c r="F34" s="481"/>
      <c r="G34" s="352"/>
      <c r="H34" s="87" t="s">
        <v>61</v>
      </c>
      <c r="I34" s="87" t="s">
        <v>3</v>
      </c>
      <c r="J34" s="481" t="s">
        <v>30</v>
      </c>
      <c r="K34" s="481"/>
      <c r="L34" s="352"/>
      <c r="M34" s="87" t="s">
        <v>61</v>
      </c>
      <c r="N34" s="87" t="s">
        <v>3</v>
      </c>
      <c r="O34" s="87" t="s">
        <v>11</v>
      </c>
      <c r="P34" s="338" t="s">
        <v>33</v>
      </c>
      <c r="Q34" s="232" t="s">
        <v>109</v>
      </c>
      <c r="R34" s="482">
        <f>IF(ISERROR(CEILING(AD20,2))=TRUE,"",CEILING(AD20,2))</f>
      </c>
      <c r="S34" s="482"/>
      <c r="T34" s="86" t="s">
        <v>14</v>
      </c>
      <c r="U34" s="86" t="s">
        <v>110</v>
      </c>
      <c r="V34" s="356" t="s">
        <v>13</v>
      </c>
      <c r="W34" s="99" t="s">
        <v>62</v>
      </c>
      <c r="X34" s="87" t="s">
        <v>109</v>
      </c>
      <c r="Y34" s="226">
        <v>2</v>
      </c>
      <c r="Z34" s="86" t="s">
        <v>63</v>
      </c>
      <c r="AA34" s="100" t="s">
        <v>110</v>
      </c>
      <c r="AB34" s="101" t="s">
        <v>17</v>
      </c>
      <c r="AC34" s="462">
        <f>IF(ISERROR(G34*L34*R34/Y34)=TRUE,"",(G34*L34*R34/Y34))</f>
      </c>
      <c r="AD34" s="462"/>
      <c r="AE34" s="233" t="s">
        <v>19</v>
      </c>
    </row>
    <row r="35" spans="1:31" ht="24.75" customHeight="1">
      <c r="A35" s="484" t="s">
        <v>34</v>
      </c>
      <c r="B35" s="485"/>
      <c r="C35" s="485"/>
      <c r="D35" s="99"/>
      <c r="E35" s="99"/>
      <c r="F35" s="102"/>
      <c r="G35" s="103" t="s">
        <v>35</v>
      </c>
      <c r="H35" s="99"/>
      <c r="I35" s="99"/>
      <c r="J35" s="99"/>
      <c r="K35" s="99"/>
      <c r="L35" s="103" t="s">
        <v>38</v>
      </c>
      <c r="M35" s="99"/>
      <c r="N35" s="99"/>
      <c r="O35" s="99"/>
      <c r="P35" s="104"/>
      <c r="Q35" s="104"/>
      <c r="R35" s="104"/>
      <c r="S35" s="105"/>
      <c r="T35" s="105" t="s">
        <v>0</v>
      </c>
      <c r="U35" s="105"/>
      <c r="V35" s="486"/>
      <c r="W35" s="486"/>
      <c r="X35" s="87" t="s">
        <v>19</v>
      </c>
      <c r="Y35" s="105"/>
      <c r="Z35" s="106"/>
      <c r="AA35" s="99" t="s">
        <v>39</v>
      </c>
      <c r="AB35" s="99"/>
      <c r="AC35" s="87"/>
      <c r="AD35" s="99"/>
      <c r="AE35" s="106"/>
    </row>
    <row r="36" spans="1:31" ht="24.75" customHeight="1" thickBot="1">
      <c r="A36" s="103"/>
      <c r="B36" s="104"/>
      <c r="C36" s="104"/>
      <c r="D36" s="107" t="s">
        <v>45</v>
      </c>
      <c r="E36" s="358">
        <f>AC29</f>
        <v>0</v>
      </c>
      <c r="F36" s="108" t="s">
        <v>19</v>
      </c>
      <c r="G36" s="103" t="s">
        <v>36</v>
      </c>
      <c r="H36" s="104"/>
      <c r="I36" s="104"/>
      <c r="J36" s="101"/>
      <c r="K36" s="104"/>
      <c r="L36" s="109"/>
      <c r="M36" s="107"/>
      <c r="N36" s="110"/>
      <c r="O36" s="104"/>
      <c r="P36" s="104"/>
      <c r="Q36" s="104"/>
      <c r="R36" s="104"/>
      <c r="S36" s="96"/>
      <c r="T36" s="107" t="s">
        <v>49</v>
      </c>
      <c r="U36" s="107"/>
      <c r="V36" s="487"/>
      <c r="W36" s="487"/>
      <c r="X36" s="225" t="s">
        <v>19</v>
      </c>
      <c r="Y36" s="107"/>
      <c r="Z36" s="108"/>
      <c r="AA36" s="104"/>
      <c r="AB36" s="104"/>
      <c r="AC36" s="225"/>
      <c r="AD36" s="104"/>
      <c r="AE36" s="108"/>
    </row>
    <row r="37" spans="1:31" ht="24.75" customHeight="1" thickBot="1" thickTop="1">
      <c r="A37" s="103"/>
      <c r="B37" s="357">
        <f>AC34</f>
      </c>
      <c r="C37" s="90" t="s">
        <v>19</v>
      </c>
      <c r="D37" s="107" t="s">
        <v>46</v>
      </c>
      <c r="E37" s="359">
        <f>AC34</f>
      </c>
      <c r="F37" s="107" t="s">
        <v>19</v>
      </c>
      <c r="G37" s="103"/>
      <c r="H37" s="104"/>
      <c r="I37" s="104"/>
      <c r="J37" s="111"/>
      <c r="K37" s="107" t="s">
        <v>37</v>
      </c>
      <c r="L37" s="109"/>
      <c r="M37" s="107"/>
      <c r="N37" s="488"/>
      <c r="O37" s="489"/>
      <c r="P37" s="112" t="s">
        <v>19</v>
      </c>
      <c r="Q37" s="90"/>
      <c r="R37" s="90"/>
      <c r="S37" s="113"/>
      <c r="T37" s="112" t="s">
        <v>50</v>
      </c>
      <c r="U37" s="107"/>
      <c r="V37" s="490"/>
      <c r="W37" s="490"/>
      <c r="X37" s="253" t="s">
        <v>19</v>
      </c>
      <c r="Y37" s="114"/>
      <c r="Z37" s="108"/>
      <c r="AA37" s="104"/>
      <c r="AB37" s="463"/>
      <c r="AC37" s="464"/>
      <c r="AD37" s="465"/>
      <c r="AE37" s="108" t="s">
        <v>19</v>
      </c>
    </row>
    <row r="38" spans="1:31" ht="22.5" customHeight="1" thickBot="1" thickTop="1">
      <c r="A38" s="472" t="s">
        <v>51</v>
      </c>
      <c r="B38" s="473"/>
      <c r="C38" s="99"/>
      <c r="D38" s="99"/>
      <c r="E38" s="99"/>
      <c r="F38" s="99"/>
      <c r="G38" s="339" t="s">
        <v>52</v>
      </c>
      <c r="H38" s="115"/>
      <c r="I38" s="115"/>
      <c r="J38" s="115"/>
      <c r="K38" s="115"/>
      <c r="L38" s="115"/>
      <c r="M38" s="115"/>
      <c r="N38" s="116"/>
      <c r="O38" s="117"/>
      <c r="P38" s="101"/>
      <c r="Q38" s="340" t="s">
        <v>53</v>
      </c>
      <c r="R38" s="341"/>
      <c r="S38" s="341"/>
      <c r="T38" s="341"/>
      <c r="U38" s="341"/>
      <c r="V38" s="341"/>
      <c r="W38" s="341"/>
      <c r="X38" s="248"/>
      <c r="Y38" s="474">
        <f>IF(ISERROR(SUM(B37,J37,N37,AB37,D39,L39))=TRUE,"",(SUM(B37,J37,N37,AB37,D39,L39)))</f>
        <v>0</v>
      </c>
      <c r="Z38" s="474"/>
      <c r="AA38" s="474"/>
      <c r="AB38" s="474"/>
      <c r="AC38" s="474"/>
      <c r="AD38" s="474"/>
      <c r="AE38" s="118"/>
    </row>
    <row r="39" spans="1:31" ht="22.5" customHeight="1" thickBot="1" thickTop="1">
      <c r="A39" s="119"/>
      <c r="B39" s="90"/>
      <c r="C39" s="90"/>
      <c r="D39" s="463"/>
      <c r="E39" s="465"/>
      <c r="F39" s="112" t="s">
        <v>19</v>
      </c>
      <c r="G39" s="342" t="s">
        <v>54</v>
      </c>
      <c r="H39" s="120"/>
      <c r="I39" s="120"/>
      <c r="J39" s="120"/>
      <c r="K39" s="120"/>
      <c r="L39" s="463"/>
      <c r="M39" s="465"/>
      <c r="N39" s="121" t="s">
        <v>19</v>
      </c>
      <c r="O39" s="101"/>
      <c r="P39" s="101"/>
      <c r="Q39" s="477"/>
      <c r="R39" s="478"/>
      <c r="S39" s="478"/>
      <c r="T39" s="122"/>
      <c r="U39" s="122"/>
      <c r="V39" s="122"/>
      <c r="W39" s="122"/>
      <c r="X39" s="253"/>
      <c r="Y39" s="475"/>
      <c r="Z39" s="475"/>
      <c r="AA39" s="475"/>
      <c r="AB39" s="475"/>
      <c r="AC39" s="475"/>
      <c r="AD39" s="475"/>
      <c r="AE39" s="123" t="s">
        <v>37</v>
      </c>
    </row>
    <row r="40" spans="3:24" ht="19.5" customHeight="1">
      <c r="C40" s="94"/>
      <c r="D40" s="94"/>
      <c r="E40" s="94"/>
      <c r="F40" s="94"/>
      <c r="G40" s="94"/>
      <c r="H40" s="94"/>
      <c r="I40" s="94"/>
      <c r="J40" s="94"/>
      <c r="T40" s="95"/>
      <c r="U40" s="95"/>
      <c r="V40" s="95"/>
      <c r="W40" s="95"/>
      <c r="X40" s="276"/>
    </row>
    <row r="41" spans="2:17" ht="19.5" customHeight="1">
      <c r="B41" s="96" t="s">
        <v>43</v>
      </c>
      <c r="Q41" s="82" t="s">
        <v>145</v>
      </c>
    </row>
    <row r="42" spans="2:18" ht="19.5" customHeight="1">
      <c r="B42" s="96" t="s">
        <v>135</v>
      </c>
      <c r="R42" s="82" t="s">
        <v>157</v>
      </c>
    </row>
    <row r="43" spans="2:17" ht="19.5" customHeight="1">
      <c r="B43" s="91" t="s">
        <v>44</v>
      </c>
      <c r="Q43" s="82" t="s">
        <v>48</v>
      </c>
    </row>
    <row r="44" ht="19.5" customHeight="1">
      <c r="Q44" s="82" t="s">
        <v>132</v>
      </c>
    </row>
    <row r="45" spans="16:24" ht="19.5" customHeight="1">
      <c r="P45" s="81"/>
      <c r="Q45" s="81"/>
      <c r="R45" s="91" t="s">
        <v>158</v>
      </c>
      <c r="T45" s="81"/>
      <c r="U45" s="81"/>
      <c r="V45" s="81"/>
      <c r="W45" s="81"/>
      <c r="X45" s="277"/>
    </row>
    <row r="46" spans="16:31" ht="19.5" customHeight="1">
      <c r="P46" s="98"/>
      <c r="Q46" s="344" t="s">
        <v>159</v>
      </c>
      <c r="R46" s="483" t="s">
        <v>160</v>
      </c>
      <c r="S46" s="483"/>
      <c r="T46" s="483"/>
      <c r="U46" s="483"/>
      <c r="V46" s="483"/>
      <c r="W46" s="483"/>
      <c r="X46" s="483"/>
      <c r="Y46" s="483"/>
      <c r="Z46" s="483"/>
      <c r="AA46" s="483"/>
      <c r="AB46" s="483"/>
      <c r="AC46" s="343"/>
      <c r="AE46" s="98"/>
    </row>
    <row r="47" spans="15:31" ht="20.25" customHeight="1">
      <c r="O47" s="98"/>
      <c r="P47" s="98"/>
      <c r="Q47" s="343"/>
      <c r="R47" s="483"/>
      <c r="S47" s="483"/>
      <c r="T47" s="483"/>
      <c r="U47" s="483"/>
      <c r="V47" s="483"/>
      <c r="W47" s="483"/>
      <c r="X47" s="483"/>
      <c r="Y47" s="483"/>
      <c r="Z47" s="483"/>
      <c r="AA47" s="483"/>
      <c r="AB47" s="483"/>
      <c r="AC47" s="343"/>
      <c r="AE47" s="98"/>
    </row>
    <row r="48" spans="2:31" ht="23.25" customHeight="1">
      <c r="B48" s="97" t="s">
        <v>134</v>
      </c>
      <c r="O48" s="98"/>
      <c r="P48" s="98"/>
      <c r="Q48" s="343"/>
      <c r="R48" s="343"/>
      <c r="S48" s="343"/>
      <c r="T48" s="343"/>
      <c r="U48" s="343"/>
      <c r="V48" s="343"/>
      <c r="W48" s="343"/>
      <c r="X48" s="343"/>
      <c r="Y48" s="343"/>
      <c r="Z48" s="343"/>
      <c r="AA48" s="343"/>
      <c r="AB48" s="343"/>
      <c r="AC48" s="343"/>
      <c r="AE48" s="98"/>
    </row>
  </sheetData>
  <sheetProtection selectLockedCells="1"/>
  <mergeCells count="113">
    <mergeCell ref="A34:B34"/>
    <mergeCell ref="E34:F34"/>
    <mergeCell ref="J34:K34"/>
    <mergeCell ref="R34:S34"/>
    <mergeCell ref="R46:AB47"/>
    <mergeCell ref="A35:C35"/>
    <mergeCell ref="V35:W35"/>
    <mergeCell ref="V36:W36"/>
    <mergeCell ref="N37:O37"/>
    <mergeCell ref="V37:W37"/>
    <mergeCell ref="A38:B38"/>
    <mergeCell ref="Y38:AD39"/>
    <mergeCell ref="D39:E39"/>
    <mergeCell ref="R31:S31"/>
    <mergeCell ref="AC31:AD31"/>
    <mergeCell ref="G33:I33"/>
    <mergeCell ref="R33:S33"/>
    <mergeCell ref="AC33:AD33"/>
    <mergeCell ref="L39:M39"/>
    <mergeCell ref="Q39:S39"/>
    <mergeCell ref="AC32:AD32"/>
    <mergeCell ref="AC34:AD34"/>
    <mergeCell ref="AB37:AD37"/>
    <mergeCell ref="A29:B33"/>
    <mergeCell ref="E29:F29"/>
    <mergeCell ref="J29:K29"/>
    <mergeCell ref="R29:S29"/>
    <mergeCell ref="E31:F31"/>
    <mergeCell ref="E32:F32"/>
    <mergeCell ref="G32:I32"/>
    <mergeCell ref="R32:S32"/>
    <mergeCell ref="E33:F33"/>
    <mergeCell ref="G31:I31"/>
    <mergeCell ref="T22:V23"/>
    <mergeCell ref="C23:D23"/>
    <mergeCell ref="AC29:AD29"/>
    <mergeCell ref="E30:F30"/>
    <mergeCell ref="G30:I30"/>
    <mergeCell ref="R30:S30"/>
    <mergeCell ref="AC30:AD30"/>
    <mergeCell ref="AC20:AC21"/>
    <mergeCell ref="AD20:AD21"/>
    <mergeCell ref="AE20:AE21"/>
    <mergeCell ref="B24:B25"/>
    <mergeCell ref="C24:D24"/>
    <mergeCell ref="T24:V24"/>
    <mergeCell ref="C25:D25"/>
    <mergeCell ref="T25:V25"/>
    <mergeCell ref="B22:B23"/>
    <mergeCell ref="C22:D22"/>
    <mergeCell ref="B20:B21"/>
    <mergeCell ref="C20:D20"/>
    <mergeCell ref="T20:V20"/>
    <mergeCell ref="AB20:AB21"/>
    <mergeCell ref="Y20:Y21"/>
    <mergeCell ref="Z20:Z21"/>
    <mergeCell ref="AA20:AA21"/>
    <mergeCell ref="T19:V19"/>
    <mergeCell ref="C21:D21"/>
    <mergeCell ref="T17:V18"/>
    <mergeCell ref="X19:Z19"/>
    <mergeCell ref="T21:W21"/>
    <mergeCell ref="C12:C15"/>
    <mergeCell ref="T12:V12"/>
    <mergeCell ref="T13:V13"/>
    <mergeCell ref="T14:V14"/>
    <mergeCell ref="T15:V15"/>
    <mergeCell ref="T11:V11"/>
    <mergeCell ref="R9:R10"/>
    <mergeCell ref="A16:A25"/>
    <mergeCell ref="B16:B17"/>
    <mergeCell ref="C16:D16"/>
    <mergeCell ref="T16:V16"/>
    <mergeCell ref="C17:D17"/>
    <mergeCell ref="B18:B19"/>
    <mergeCell ref="C18:D18"/>
    <mergeCell ref="C19:D19"/>
    <mergeCell ref="AE9:AE11"/>
    <mergeCell ref="X10:X11"/>
    <mergeCell ref="Y10:Y11"/>
    <mergeCell ref="AA10:AA11"/>
    <mergeCell ref="Z9:Z11"/>
    <mergeCell ref="AB9:AB11"/>
    <mergeCell ref="AD9:AD11"/>
    <mergeCell ref="T9:V10"/>
    <mergeCell ref="H9:H10"/>
    <mergeCell ref="I9:I10"/>
    <mergeCell ref="J9:J10"/>
    <mergeCell ref="L9:L10"/>
    <mergeCell ref="M9:M10"/>
    <mergeCell ref="N9:N10"/>
    <mergeCell ref="O9:O10"/>
    <mergeCell ref="P9:P10"/>
    <mergeCell ref="C11:D11"/>
    <mergeCell ref="K9:K10"/>
    <mergeCell ref="A7:B8"/>
    <mergeCell ref="C7:D8"/>
    <mergeCell ref="E7:S7"/>
    <mergeCell ref="Q9:Q10"/>
    <mergeCell ref="A9:B15"/>
    <mergeCell ref="C9:D10"/>
    <mergeCell ref="E9:E10"/>
    <mergeCell ref="F9:F10"/>
    <mergeCell ref="G9:G10"/>
    <mergeCell ref="X7:AE7"/>
    <mergeCell ref="G8:H8"/>
    <mergeCell ref="L8:M8"/>
    <mergeCell ref="O8:P8"/>
    <mergeCell ref="R8:S8"/>
    <mergeCell ref="T8:W8"/>
    <mergeCell ref="X8:Y8"/>
    <mergeCell ref="AC8:AE8"/>
    <mergeCell ref="S9:S10"/>
  </mergeCells>
  <printOptions horizontalCentered="1" verticalCentered="1"/>
  <pageMargins left="0.3937007874015748" right="0.31496062992125984" top="0.3937007874015748" bottom="0.31496062992125984" header="0.2362204724409449" footer="0.15748031496062992"/>
  <pageSetup horizontalDpi="300" verticalDpi="3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44"/>
  </sheetPr>
  <dimension ref="B3:BB51"/>
  <sheetViews>
    <sheetView showGridLines="0" showZeros="0" zoomScale="85" zoomScaleNormal="85" zoomScalePageLayoutView="0" workbookViewId="0" topLeftCell="C1">
      <selection activeCell="L4" sqref="L4"/>
    </sheetView>
  </sheetViews>
  <sheetFormatPr defaultColWidth="9.00390625" defaultRowHeight="13.5"/>
  <cols>
    <col min="1" max="1" width="9.00390625" style="1" customWidth="1"/>
    <col min="2" max="2" width="11.00390625" style="1" customWidth="1"/>
    <col min="3" max="3" width="5.25390625" style="1" customWidth="1"/>
    <col min="4" max="4" width="12.375" style="1" customWidth="1"/>
    <col min="5" max="5" width="9.375" style="1" customWidth="1"/>
    <col min="6" max="6" width="10.875" style="1" customWidth="1"/>
    <col min="7" max="7" width="17.875" style="1" customWidth="1"/>
    <col min="8" max="8" width="3.375" style="1" bestFit="1" customWidth="1"/>
    <col min="9" max="9" width="9.875" style="1" customWidth="1"/>
    <col min="10" max="10" width="3.50390625" style="1" customWidth="1"/>
    <col min="11" max="11" width="3.375" style="1" bestFit="1" customWidth="1"/>
    <col min="12" max="12" width="13.625" style="1" customWidth="1"/>
    <col min="13" max="13" width="3.375" style="1" bestFit="1" customWidth="1"/>
    <col min="14" max="14" width="10.00390625" style="1" customWidth="1"/>
    <col min="15" max="15" width="3.625" style="1" customWidth="1"/>
    <col min="16" max="16" width="3.375" style="1" bestFit="1" customWidth="1"/>
    <col min="17" max="17" width="10.625" style="1" customWidth="1"/>
    <col min="18" max="18" width="3.75390625" style="1" customWidth="1"/>
    <col min="19" max="19" width="3.375" style="1" bestFit="1" customWidth="1"/>
    <col min="20" max="20" width="3.375" style="1" customWidth="1"/>
    <col min="21" max="21" width="16.125" style="1" customWidth="1"/>
    <col min="22" max="23" width="3.375" style="1" customWidth="1"/>
    <col min="24" max="24" width="5.875" style="1" customWidth="1"/>
    <col min="25" max="25" width="5.50390625" style="1" customWidth="1"/>
    <col min="26" max="26" width="3.875" style="1" customWidth="1"/>
    <col min="27" max="27" width="11.875" style="1" customWidth="1"/>
    <col min="28" max="28" width="2.875" style="1" bestFit="1" customWidth="1"/>
    <col min="29" max="29" width="7.625" style="1" customWidth="1"/>
    <col min="30" max="30" width="2.875" style="1" bestFit="1" customWidth="1"/>
    <col min="31" max="31" width="2.875" style="1" customWidth="1"/>
    <col min="32" max="32" width="11.625" style="1" customWidth="1"/>
    <col min="33" max="33" width="3.375" style="1" customWidth="1"/>
    <col min="34" max="34" width="9.00390625" style="1" customWidth="1"/>
    <col min="35" max="38" width="4.25390625" style="1" customWidth="1"/>
    <col min="39" max="41" width="9.50390625" style="1" customWidth="1"/>
    <col min="42" max="42" width="8.75390625" style="1" customWidth="1"/>
    <col min="43" max="43" width="9.00390625" style="1" customWidth="1"/>
    <col min="44" max="44" width="23.75390625" style="1" customWidth="1"/>
    <col min="45" max="45" width="24.00390625" style="25" bestFit="1" customWidth="1"/>
    <col min="46" max="46" width="21.125" style="26" customWidth="1"/>
    <col min="47" max="47" width="15.625" style="1" customWidth="1"/>
    <col min="48" max="49" width="9.00390625" style="1" customWidth="1"/>
    <col min="50" max="50" width="27.125" style="1" customWidth="1"/>
    <col min="51" max="51" width="17.625" style="1" customWidth="1"/>
    <col min="52" max="52" width="9.00390625" style="1" customWidth="1"/>
    <col min="53" max="53" width="16.75390625" style="29" customWidth="1"/>
    <col min="54" max="54" width="9.00390625" style="28" customWidth="1"/>
    <col min="55" max="16384" width="9.00390625" style="1" customWidth="1"/>
  </cols>
  <sheetData>
    <row r="1" ht="15"/>
    <row r="2" ht="15"/>
    <row r="3" ht="18">
      <c r="C3" s="11" t="s">
        <v>40</v>
      </c>
    </row>
    <row r="4" ht="15">
      <c r="C4" s="3"/>
    </row>
    <row r="5" ht="15">
      <c r="C5" s="1" t="s">
        <v>41</v>
      </c>
    </row>
    <row r="6" ht="18.75" thickBot="1">
      <c r="Q6" s="21" t="s">
        <v>65</v>
      </c>
    </row>
    <row r="7" spans="3:54" ht="31.5" customHeight="1" thickBot="1">
      <c r="C7" s="491" t="s">
        <v>24</v>
      </c>
      <c r="D7" s="492"/>
      <c r="E7" s="495" t="s">
        <v>0</v>
      </c>
      <c r="F7" s="496"/>
      <c r="G7" s="499" t="s">
        <v>20</v>
      </c>
      <c r="H7" s="500"/>
      <c r="I7" s="500"/>
      <c r="J7" s="500"/>
      <c r="K7" s="500"/>
      <c r="L7" s="500"/>
      <c r="M7" s="500"/>
      <c r="N7" s="500"/>
      <c r="O7" s="500"/>
      <c r="P7" s="500"/>
      <c r="Q7" s="500"/>
      <c r="R7" s="500"/>
      <c r="S7" s="500"/>
      <c r="T7" s="500"/>
      <c r="U7" s="500"/>
      <c r="V7" s="16"/>
      <c r="W7" s="16"/>
      <c r="X7" s="16"/>
      <c r="Y7" s="15"/>
      <c r="Z7" s="491" t="s">
        <v>21</v>
      </c>
      <c r="AA7" s="495"/>
      <c r="AB7" s="495"/>
      <c r="AC7" s="495"/>
      <c r="AD7" s="495"/>
      <c r="AE7" s="495"/>
      <c r="AF7" s="495"/>
      <c r="AG7" s="492"/>
      <c r="AS7" s="1"/>
      <c r="AT7" s="1"/>
      <c r="AU7" s="29"/>
      <c r="AV7" s="28"/>
      <c r="BA7" s="1"/>
      <c r="BB7" s="1"/>
    </row>
    <row r="8" spans="3:54" ht="31.5" customHeight="1" thickBot="1">
      <c r="C8" s="493"/>
      <c r="D8" s="494"/>
      <c r="E8" s="497"/>
      <c r="F8" s="498"/>
      <c r="G8" s="19" t="s">
        <v>32</v>
      </c>
      <c r="H8" s="18" t="s">
        <v>66</v>
      </c>
      <c r="I8" s="501" t="s">
        <v>4</v>
      </c>
      <c r="J8" s="501"/>
      <c r="K8" s="18" t="s">
        <v>67</v>
      </c>
      <c r="L8" s="17" t="s">
        <v>128</v>
      </c>
      <c r="M8" s="18" t="s">
        <v>27</v>
      </c>
      <c r="N8" s="502" t="s">
        <v>5</v>
      </c>
      <c r="O8" s="501"/>
      <c r="P8" s="18" t="s">
        <v>68</v>
      </c>
      <c r="Q8" s="502" t="s">
        <v>6</v>
      </c>
      <c r="R8" s="501"/>
      <c r="S8" s="18" t="s">
        <v>69</v>
      </c>
      <c r="T8" s="503" t="s">
        <v>70</v>
      </c>
      <c r="U8" s="503"/>
      <c r="V8" s="501" t="s">
        <v>7</v>
      </c>
      <c r="W8" s="501"/>
      <c r="X8" s="501"/>
      <c r="Y8" s="504"/>
      <c r="Z8" s="505" t="s">
        <v>71</v>
      </c>
      <c r="AA8" s="503"/>
      <c r="AB8" s="18" t="s">
        <v>72</v>
      </c>
      <c r="AC8" s="18" t="s">
        <v>8</v>
      </c>
      <c r="AD8" s="18" t="s">
        <v>73</v>
      </c>
      <c r="AE8" s="506" t="s">
        <v>9</v>
      </c>
      <c r="AF8" s="507"/>
      <c r="AG8" s="508"/>
      <c r="AR8" s="5"/>
      <c r="AS8" s="5"/>
      <c r="AT8" s="5"/>
      <c r="AU8" s="30"/>
      <c r="AV8" s="31"/>
      <c r="AW8" s="5"/>
      <c r="AX8" s="5"/>
      <c r="BA8" s="1"/>
      <c r="BB8" s="1"/>
    </row>
    <row r="9" spans="3:54" ht="30" customHeight="1" thickBot="1" thickTop="1">
      <c r="C9" s="491" t="s">
        <v>25</v>
      </c>
      <c r="D9" s="492"/>
      <c r="E9" s="511" t="s">
        <v>125</v>
      </c>
      <c r="F9" s="512"/>
      <c r="G9" s="130"/>
      <c r="H9" s="131" t="s">
        <v>147</v>
      </c>
      <c r="I9" s="132">
        <v>1</v>
      </c>
      <c r="J9" s="131" t="s">
        <v>148</v>
      </c>
      <c r="K9" s="131" t="s">
        <v>147</v>
      </c>
      <c r="L9" s="133"/>
      <c r="M9" s="131" t="s">
        <v>147</v>
      </c>
      <c r="N9" s="134"/>
      <c r="O9" s="131" t="s">
        <v>56</v>
      </c>
      <c r="P9" s="131" t="s">
        <v>75</v>
      </c>
      <c r="Q9" s="130"/>
      <c r="R9" s="131" t="s">
        <v>76</v>
      </c>
      <c r="S9" s="131" t="s">
        <v>73</v>
      </c>
      <c r="T9" s="135" t="s">
        <v>77</v>
      </c>
      <c r="U9" s="136"/>
      <c r="V9" s="513"/>
      <c r="W9" s="514"/>
      <c r="X9" s="514"/>
      <c r="Y9" s="137" t="s">
        <v>14</v>
      </c>
      <c r="Z9" s="515" t="s">
        <v>78</v>
      </c>
      <c r="AA9" s="517">
        <f>U9+U10</f>
        <v>0</v>
      </c>
      <c r="AB9" s="519" t="s">
        <v>16</v>
      </c>
      <c r="AC9" s="517">
        <v>1.4</v>
      </c>
      <c r="AD9" s="519" t="s">
        <v>17</v>
      </c>
      <c r="AE9" s="138" t="s">
        <v>79</v>
      </c>
      <c r="AF9" s="521">
        <f>ROUNDDOWN(AA9*AC9,0)</f>
        <v>0</v>
      </c>
      <c r="AG9" s="492" t="s">
        <v>14</v>
      </c>
      <c r="AR9" s="27"/>
      <c r="AS9" s="5"/>
      <c r="AT9" s="5"/>
      <c r="AU9" s="30"/>
      <c r="AV9" s="31"/>
      <c r="AW9" s="5"/>
      <c r="AX9" s="5"/>
      <c r="BA9" s="1"/>
      <c r="BB9" s="1"/>
    </row>
    <row r="10" spans="3:54" ht="30" customHeight="1" thickBot="1" thickTop="1">
      <c r="C10" s="493"/>
      <c r="D10" s="494"/>
      <c r="E10" s="524" t="s">
        <v>126</v>
      </c>
      <c r="F10" s="525"/>
      <c r="G10" s="140">
        <f>G9</f>
        <v>0</v>
      </c>
      <c r="H10" s="141" t="s">
        <v>147</v>
      </c>
      <c r="I10" s="142">
        <f>I9</f>
        <v>1</v>
      </c>
      <c r="J10" s="141" t="s">
        <v>148</v>
      </c>
      <c r="K10" s="141" t="s">
        <v>147</v>
      </c>
      <c r="L10" s="142"/>
      <c r="M10" s="141" t="s">
        <v>147</v>
      </c>
      <c r="N10" s="143"/>
      <c r="O10" s="141" t="s">
        <v>56</v>
      </c>
      <c r="P10" s="141" t="s">
        <v>75</v>
      </c>
      <c r="Q10" s="130"/>
      <c r="R10" s="141" t="s">
        <v>76</v>
      </c>
      <c r="S10" s="141" t="s">
        <v>73</v>
      </c>
      <c r="T10" s="144" t="s">
        <v>80</v>
      </c>
      <c r="U10" s="145"/>
      <c r="V10" s="526"/>
      <c r="W10" s="527"/>
      <c r="X10" s="527"/>
      <c r="Y10" s="141" t="s">
        <v>14</v>
      </c>
      <c r="Z10" s="516"/>
      <c r="AA10" s="518"/>
      <c r="AB10" s="520"/>
      <c r="AC10" s="518"/>
      <c r="AD10" s="520"/>
      <c r="AE10" s="147"/>
      <c r="AF10" s="522"/>
      <c r="AG10" s="523"/>
      <c r="AR10" s="27"/>
      <c r="AS10" s="5"/>
      <c r="AT10" s="5"/>
      <c r="AU10" s="30"/>
      <c r="AV10" s="31"/>
      <c r="AW10" s="5"/>
      <c r="AX10" s="5"/>
      <c r="BA10" s="1"/>
      <c r="BB10" s="1"/>
    </row>
    <row r="11" spans="3:54" ht="30" customHeight="1" thickTop="1">
      <c r="C11" s="493"/>
      <c r="D11" s="494"/>
      <c r="E11" s="528" t="s">
        <v>22</v>
      </c>
      <c r="F11" s="139" t="s">
        <v>23</v>
      </c>
      <c r="G11" s="149">
        <f>G10</f>
        <v>0</v>
      </c>
      <c r="H11" s="141" t="s">
        <v>3</v>
      </c>
      <c r="I11" s="142">
        <f>I10</f>
        <v>1</v>
      </c>
      <c r="J11" s="141" t="s">
        <v>81</v>
      </c>
      <c r="K11" s="141" t="s">
        <v>3</v>
      </c>
      <c r="L11" s="142"/>
      <c r="M11" s="141" t="s">
        <v>3</v>
      </c>
      <c r="N11" s="142"/>
      <c r="O11" s="141" t="s">
        <v>56</v>
      </c>
      <c r="P11" s="141" t="s">
        <v>75</v>
      </c>
      <c r="Q11" s="143"/>
      <c r="R11" s="141" t="s">
        <v>76</v>
      </c>
      <c r="S11" s="141" t="s">
        <v>73</v>
      </c>
      <c r="T11" s="144" t="s">
        <v>82</v>
      </c>
      <c r="U11" s="145"/>
      <c r="V11" s="526"/>
      <c r="W11" s="527"/>
      <c r="X11" s="527"/>
      <c r="Y11" s="141" t="s">
        <v>14</v>
      </c>
      <c r="Z11" s="150" t="s">
        <v>83</v>
      </c>
      <c r="AA11" s="142">
        <f>U11</f>
        <v>0</v>
      </c>
      <c r="AB11" s="151" t="s">
        <v>16</v>
      </c>
      <c r="AC11" s="142">
        <v>1.4</v>
      </c>
      <c r="AD11" s="141" t="s">
        <v>17</v>
      </c>
      <c r="AE11" s="150" t="s">
        <v>84</v>
      </c>
      <c r="AF11" s="146">
        <f>ROUNDDOWN(AA11*AC11,0)</f>
        <v>0</v>
      </c>
      <c r="AG11" s="152" t="s">
        <v>14</v>
      </c>
      <c r="AR11" s="27"/>
      <c r="AS11" s="5"/>
      <c r="AT11" s="5"/>
      <c r="AU11" s="30"/>
      <c r="AV11" s="31"/>
      <c r="AW11" s="5"/>
      <c r="AX11" s="5"/>
      <c r="BA11" s="1"/>
      <c r="BB11" s="1"/>
    </row>
    <row r="12" spans="3:54" ht="30" customHeight="1">
      <c r="C12" s="493"/>
      <c r="D12" s="494"/>
      <c r="E12" s="529"/>
      <c r="F12" s="139" t="s">
        <v>139</v>
      </c>
      <c r="G12" s="149">
        <f>G11</f>
        <v>0</v>
      </c>
      <c r="H12" s="141" t="s">
        <v>140</v>
      </c>
      <c r="I12" s="142">
        <f>I11</f>
        <v>1</v>
      </c>
      <c r="J12" s="141" t="s">
        <v>141</v>
      </c>
      <c r="K12" s="141" t="s">
        <v>140</v>
      </c>
      <c r="L12" s="142"/>
      <c r="M12" s="141" t="s">
        <v>140</v>
      </c>
      <c r="N12" s="142"/>
      <c r="O12" s="141" t="s">
        <v>55</v>
      </c>
      <c r="P12" s="141" t="s">
        <v>142</v>
      </c>
      <c r="Q12" s="143"/>
      <c r="R12" s="141" t="s">
        <v>141</v>
      </c>
      <c r="S12" s="141" t="s">
        <v>143</v>
      </c>
      <c r="T12" s="144" t="s">
        <v>144</v>
      </c>
      <c r="U12" s="145"/>
      <c r="V12" s="526"/>
      <c r="W12" s="527"/>
      <c r="X12" s="527"/>
      <c r="Y12" s="141" t="s">
        <v>14</v>
      </c>
      <c r="Z12" s="150" t="s">
        <v>85</v>
      </c>
      <c r="AA12" s="142">
        <f>U12</f>
        <v>0</v>
      </c>
      <c r="AB12" s="151" t="s">
        <v>16</v>
      </c>
      <c r="AC12" s="142">
        <v>1.4</v>
      </c>
      <c r="AD12" s="141" t="s">
        <v>17</v>
      </c>
      <c r="AE12" s="150" t="s">
        <v>86</v>
      </c>
      <c r="AF12" s="146">
        <f>ROUNDDOWN(AA12*AC12,0)</f>
        <v>0</v>
      </c>
      <c r="AG12" s="152" t="s">
        <v>14</v>
      </c>
      <c r="AR12" s="27"/>
      <c r="AS12" s="5"/>
      <c r="AT12" s="5"/>
      <c r="AU12" s="30"/>
      <c r="AV12" s="31"/>
      <c r="AW12" s="5"/>
      <c r="AX12" s="5"/>
      <c r="BA12" s="1"/>
      <c r="BB12" s="1"/>
    </row>
    <row r="13" spans="3:54" ht="30" customHeight="1">
      <c r="C13" s="493"/>
      <c r="D13" s="494"/>
      <c r="E13" s="529"/>
      <c r="F13" s="148" t="s">
        <v>1</v>
      </c>
      <c r="G13" s="149">
        <f>G12</f>
        <v>0</v>
      </c>
      <c r="H13" s="151" t="s">
        <v>87</v>
      </c>
      <c r="I13" s="142">
        <f>I12</f>
        <v>1</v>
      </c>
      <c r="J13" s="141" t="s">
        <v>76</v>
      </c>
      <c r="K13" s="151" t="s">
        <v>87</v>
      </c>
      <c r="L13" s="153"/>
      <c r="M13" s="151" t="s">
        <v>87</v>
      </c>
      <c r="N13" s="142">
        <v>6</v>
      </c>
      <c r="O13" s="141" t="s">
        <v>55</v>
      </c>
      <c r="P13" s="151" t="s">
        <v>75</v>
      </c>
      <c r="Q13" s="143">
        <v>3</v>
      </c>
      <c r="R13" s="141" t="s">
        <v>76</v>
      </c>
      <c r="S13" s="151" t="s">
        <v>73</v>
      </c>
      <c r="T13" s="154" t="s">
        <v>88</v>
      </c>
      <c r="U13" s="145"/>
      <c r="V13" s="526"/>
      <c r="W13" s="527"/>
      <c r="X13" s="527"/>
      <c r="Y13" s="141" t="s">
        <v>14</v>
      </c>
      <c r="Z13" s="155" t="s">
        <v>89</v>
      </c>
      <c r="AA13" s="142">
        <f>U13</f>
        <v>0</v>
      </c>
      <c r="AB13" s="151" t="s">
        <v>16</v>
      </c>
      <c r="AC13" s="153">
        <v>1.4</v>
      </c>
      <c r="AD13" s="151" t="s">
        <v>17</v>
      </c>
      <c r="AE13" s="155" t="s">
        <v>90</v>
      </c>
      <c r="AF13" s="146">
        <f>ROUNDDOWN(AA13*AC13,0)</f>
        <v>0</v>
      </c>
      <c r="AG13" s="156" t="s">
        <v>14</v>
      </c>
      <c r="AR13" s="27"/>
      <c r="AS13" s="5"/>
      <c r="AT13" s="5"/>
      <c r="AU13" s="30"/>
      <c r="AV13" s="31"/>
      <c r="AW13" s="5"/>
      <c r="AX13" s="5"/>
      <c r="BA13" s="1"/>
      <c r="BB13" s="1"/>
    </row>
    <row r="14" spans="2:54" ht="30" customHeight="1" thickBot="1">
      <c r="B14" s="2"/>
      <c r="C14" s="509"/>
      <c r="D14" s="510"/>
      <c r="E14" s="530"/>
      <c r="F14" s="157" t="s">
        <v>123</v>
      </c>
      <c r="G14" s="158">
        <f>G13</f>
        <v>0</v>
      </c>
      <c r="H14" s="159" t="s">
        <v>147</v>
      </c>
      <c r="I14" s="142">
        <f>I13</f>
        <v>1</v>
      </c>
      <c r="J14" s="159" t="s">
        <v>148</v>
      </c>
      <c r="K14" s="159" t="s">
        <v>147</v>
      </c>
      <c r="L14" s="160"/>
      <c r="M14" s="159" t="s">
        <v>147</v>
      </c>
      <c r="N14" s="153"/>
      <c r="O14" s="141" t="s">
        <v>55</v>
      </c>
      <c r="P14" s="159" t="s">
        <v>149</v>
      </c>
      <c r="Q14" s="162">
        <v>7</v>
      </c>
      <c r="R14" s="159" t="s">
        <v>148</v>
      </c>
      <c r="S14" s="159" t="s">
        <v>150</v>
      </c>
      <c r="T14" s="163" t="s">
        <v>151</v>
      </c>
      <c r="U14" s="164"/>
      <c r="V14" s="531"/>
      <c r="W14" s="532"/>
      <c r="X14" s="532"/>
      <c r="Y14" s="151" t="s">
        <v>14</v>
      </c>
      <c r="Z14" s="165" t="s">
        <v>91</v>
      </c>
      <c r="AA14" s="142">
        <f>U14</f>
        <v>0</v>
      </c>
      <c r="AB14" s="159" t="s">
        <v>16</v>
      </c>
      <c r="AC14" s="161">
        <v>1.4</v>
      </c>
      <c r="AD14" s="151" t="s">
        <v>17</v>
      </c>
      <c r="AE14" s="155" t="s">
        <v>92</v>
      </c>
      <c r="AF14" s="146">
        <f>ROUNDDOWN(AA14*AC14,0)</f>
        <v>0</v>
      </c>
      <c r="AG14" s="128" t="s">
        <v>14</v>
      </c>
      <c r="AI14" s="2"/>
      <c r="AJ14" s="2"/>
      <c r="AK14" s="2"/>
      <c r="AL14" s="2"/>
      <c r="AM14" s="2"/>
      <c r="AN14" s="2"/>
      <c r="AO14" s="2"/>
      <c r="AP14" s="2"/>
      <c r="AR14" s="27"/>
      <c r="AS14" s="5"/>
      <c r="AT14" s="5"/>
      <c r="AU14" s="30"/>
      <c r="AV14" s="31"/>
      <c r="AW14" s="5"/>
      <c r="AX14" s="5"/>
      <c r="BA14" s="1"/>
      <c r="BB14" s="1"/>
    </row>
    <row r="15" spans="2:54" ht="30" customHeight="1" thickBot="1" thickTop="1">
      <c r="B15" s="2"/>
      <c r="C15" s="533" t="s">
        <v>26</v>
      </c>
      <c r="D15" s="536" t="s">
        <v>57</v>
      </c>
      <c r="E15" s="538" t="s">
        <v>125</v>
      </c>
      <c r="F15" s="539"/>
      <c r="G15" s="221"/>
      <c r="H15" s="33" t="s">
        <v>147</v>
      </c>
      <c r="I15" s="34">
        <v>0.04</v>
      </c>
      <c r="J15" s="33" t="s">
        <v>148</v>
      </c>
      <c r="K15" s="33" t="s">
        <v>147</v>
      </c>
      <c r="L15" s="34">
        <v>0.65</v>
      </c>
      <c r="M15" s="33" t="s">
        <v>147</v>
      </c>
      <c r="N15" s="129"/>
      <c r="O15" s="33" t="s">
        <v>56</v>
      </c>
      <c r="P15" s="33" t="s">
        <v>75</v>
      </c>
      <c r="Q15" s="129">
        <f>IF(ISERROR(ROUND(C15*E15*H15*J15/M15,1))=TRUE,"",ROUND(C15*E15*H15*J15/M15,1))</f>
      </c>
      <c r="R15" s="33" t="s">
        <v>76</v>
      </c>
      <c r="S15" s="33" t="s">
        <v>73</v>
      </c>
      <c r="T15" s="35" t="s">
        <v>93</v>
      </c>
      <c r="U15" s="218">
        <f>IF(ISERROR(ROUND(G15*I15*L15*N15/Q15,1))=TRUE,"",ROUND(G15*I15*L15*N15/Q15,1))</f>
      </c>
      <c r="V15" s="540" t="s">
        <v>125</v>
      </c>
      <c r="W15" s="541"/>
      <c r="X15" s="541"/>
      <c r="Y15" s="37"/>
      <c r="Z15" s="36"/>
      <c r="AA15" s="38"/>
      <c r="AB15" s="39"/>
      <c r="AC15" s="38"/>
      <c r="AD15" s="39"/>
      <c r="AE15" s="40"/>
      <c r="AF15" s="41"/>
      <c r="AG15" s="42"/>
      <c r="AI15" s="2"/>
      <c r="AJ15" s="2"/>
      <c r="AK15" s="2"/>
      <c r="AL15" s="2"/>
      <c r="AM15" s="2"/>
      <c r="AN15" s="2"/>
      <c r="AO15" s="2"/>
      <c r="AP15" s="2"/>
      <c r="AR15" s="27"/>
      <c r="AS15" s="5"/>
      <c r="AT15" s="5"/>
      <c r="AU15" s="30"/>
      <c r="AV15" s="31"/>
      <c r="AW15" s="5"/>
      <c r="AX15" s="5"/>
      <c r="BA15" s="1"/>
      <c r="BB15" s="1"/>
    </row>
    <row r="16" spans="2:54" ht="30" customHeight="1" thickBot="1" thickTop="1">
      <c r="B16" s="2"/>
      <c r="C16" s="534"/>
      <c r="D16" s="537"/>
      <c r="E16" s="542" t="s">
        <v>126</v>
      </c>
      <c r="F16" s="543"/>
      <c r="G16" s="222">
        <f>SUM(G15)</f>
        <v>0</v>
      </c>
      <c r="H16" s="43" t="s">
        <v>147</v>
      </c>
      <c r="I16" s="44">
        <v>0.04</v>
      </c>
      <c r="J16" s="43" t="s">
        <v>148</v>
      </c>
      <c r="K16" s="43" t="s">
        <v>147</v>
      </c>
      <c r="L16" s="45">
        <v>0.05</v>
      </c>
      <c r="M16" s="43" t="s">
        <v>147</v>
      </c>
      <c r="N16" s="129"/>
      <c r="O16" s="43" t="s">
        <v>56</v>
      </c>
      <c r="P16" s="43" t="s">
        <v>75</v>
      </c>
      <c r="Q16" s="129">
        <f aca="true" t="shared" si="0" ref="Q16:Q24">IF(ISERROR(ROUND(C16*E16*H16*J16/M16,1))=TRUE,"",ROUND(C16*E16*H16*J16/M16,1))</f>
      </c>
      <c r="R16" s="43" t="s">
        <v>76</v>
      </c>
      <c r="S16" s="43" t="s">
        <v>73</v>
      </c>
      <c r="T16" s="46" t="s">
        <v>94</v>
      </c>
      <c r="U16" s="69">
        <f aca="true" t="shared" si="1" ref="U16:U24">IF(ISERROR(ROUND(G16*I16*L16*N16/Q16,1))=TRUE,"",ROUND(G16*I16*L16*N16/Q16,1))</f>
      </c>
      <c r="V16" s="544" t="s">
        <v>95</v>
      </c>
      <c r="W16" s="545"/>
      <c r="X16" s="546"/>
      <c r="Y16" s="49"/>
      <c r="Z16" s="50"/>
      <c r="AA16" s="51"/>
      <c r="AB16" s="52"/>
      <c r="AC16" s="51"/>
      <c r="AD16" s="52"/>
      <c r="AE16" s="53"/>
      <c r="AF16" s="54"/>
      <c r="AG16" s="55"/>
      <c r="AI16" s="2"/>
      <c r="AJ16" s="2"/>
      <c r="AK16" s="2"/>
      <c r="AL16" s="2"/>
      <c r="AM16" s="2"/>
      <c r="AN16" s="2"/>
      <c r="AO16" s="2"/>
      <c r="AP16" s="2"/>
      <c r="AR16" s="27"/>
      <c r="AS16" s="5"/>
      <c r="AT16" s="5"/>
      <c r="AU16" s="30"/>
      <c r="AV16" s="31"/>
      <c r="AW16" s="5"/>
      <c r="AX16" s="5"/>
      <c r="BA16" s="1"/>
      <c r="BB16" s="1"/>
    </row>
    <row r="17" spans="2:54" ht="30" customHeight="1" thickBot="1" thickTop="1">
      <c r="B17" s="2"/>
      <c r="C17" s="534"/>
      <c r="D17" s="533" t="s">
        <v>58</v>
      </c>
      <c r="E17" s="538" t="s">
        <v>125</v>
      </c>
      <c r="F17" s="539"/>
      <c r="G17" s="221"/>
      <c r="H17" s="33" t="s">
        <v>147</v>
      </c>
      <c r="I17" s="34">
        <v>0.03</v>
      </c>
      <c r="J17" s="33" t="s">
        <v>148</v>
      </c>
      <c r="K17" s="33" t="s">
        <v>147</v>
      </c>
      <c r="L17" s="34">
        <v>0.65</v>
      </c>
      <c r="M17" s="33" t="s">
        <v>147</v>
      </c>
      <c r="N17" s="129"/>
      <c r="O17" s="33" t="s">
        <v>56</v>
      </c>
      <c r="P17" s="33" t="s">
        <v>75</v>
      </c>
      <c r="Q17" s="129">
        <f t="shared" si="0"/>
      </c>
      <c r="R17" s="33" t="s">
        <v>76</v>
      </c>
      <c r="S17" s="33" t="s">
        <v>73</v>
      </c>
      <c r="T17" s="35" t="s">
        <v>96</v>
      </c>
      <c r="U17" s="218">
        <f t="shared" si="1"/>
      </c>
      <c r="V17" s="547"/>
      <c r="W17" s="546"/>
      <c r="X17" s="546"/>
      <c r="Y17" s="49"/>
      <c r="Z17" s="50"/>
      <c r="AA17" s="56"/>
      <c r="AB17" s="52"/>
      <c r="AC17" s="51"/>
      <c r="AD17" s="52"/>
      <c r="AE17" s="53"/>
      <c r="AF17" s="54"/>
      <c r="AG17" s="55"/>
      <c r="AI17" s="2"/>
      <c r="AJ17" s="2"/>
      <c r="AK17" s="2"/>
      <c r="AL17" s="2"/>
      <c r="AM17" s="2"/>
      <c r="AN17" s="2"/>
      <c r="AO17" s="2"/>
      <c r="AP17" s="2"/>
      <c r="AR17" s="27"/>
      <c r="AS17" s="5"/>
      <c r="AT17" s="5"/>
      <c r="AU17" s="30"/>
      <c r="AV17" s="31"/>
      <c r="AW17" s="5"/>
      <c r="AX17" s="5"/>
      <c r="BA17" s="1"/>
      <c r="BB17" s="1"/>
    </row>
    <row r="18" spans="2:54" ht="30" customHeight="1" thickBot="1" thickTop="1">
      <c r="B18" s="2"/>
      <c r="C18" s="534"/>
      <c r="D18" s="548"/>
      <c r="E18" s="542" t="s">
        <v>126</v>
      </c>
      <c r="F18" s="543"/>
      <c r="G18" s="222">
        <f>SUM(G17)</f>
        <v>0</v>
      </c>
      <c r="H18" s="43" t="s">
        <v>147</v>
      </c>
      <c r="I18" s="44">
        <v>0.03</v>
      </c>
      <c r="J18" s="43" t="s">
        <v>148</v>
      </c>
      <c r="K18" s="43" t="s">
        <v>147</v>
      </c>
      <c r="L18" s="45">
        <v>0.05</v>
      </c>
      <c r="M18" s="43" t="s">
        <v>147</v>
      </c>
      <c r="N18" s="129"/>
      <c r="O18" s="43" t="s">
        <v>56</v>
      </c>
      <c r="P18" s="43" t="s">
        <v>75</v>
      </c>
      <c r="Q18" s="129">
        <f t="shared" si="0"/>
      </c>
      <c r="R18" s="43" t="s">
        <v>76</v>
      </c>
      <c r="S18" s="43" t="s">
        <v>73</v>
      </c>
      <c r="T18" s="46" t="s">
        <v>97</v>
      </c>
      <c r="U18" s="219">
        <f t="shared" si="1"/>
      </c>
      <c r="V18" s="549">
        <f>IF(ISERROR(ROUNDUP(U15+U17+U19+U21+U23,0))=TRUE,"",ROUNDUP(U15+U17+U19+U21+U23,0))</f>
      </c>
      <c r="W18" s="550"/>
      <c r="X18" s="550"/>
      <c r="Y18" s="57" t="s">
        <v>14</v>
      </c>
      <c r="Z18" s="551" t="s">
        <v>47</v>
      </c>
      <c r="AA18" s="552"/>
      <c r="AB18" s="552"/>
      <c r="AC18" s="51"/>
      <c r="AD18" s="52"/>
      <c r="AE18" s="53"/>
      <c r="AF18" s="58"/>
      <c r="AG18" s="55"/>
      <c r="AI18" s="2"/>
      <c r="AJ18" s="2"/>
      <c r="AK18" s="2"/>
      <c r="AL18" s="2"/>
      <c r="AM18" s="2"/>
      <c r="AN18" s="2"/>
      <c r="AO18" s="2"/>
      <c r="AP18" s="2"/>
      <c r="AS18" s="1"/>
      <c r="AT18" s="1"/>
      <c r="AU18" s="29"/>
      <c r="AV18" s="28"/>
      <c r="BA18" s="1"/>
      <c r="BB18" s="1"/>
    </row>
    <row r="19" spans="2:54" ht="30" customHeight="1" thickBot="1" thickTop="1">
      <c r="B19" s="2"/>
      <c r="C19" s="534"/>
      <c r="D19" s="558" t="s">
        <v>59</v>
      </c>
      <c r="E19" s="538" t="s">
        <v>125</v>
      </c>
      <c r="F19" s="539"/>
      <c r="G19" s="221"/>
      <c r="H19" s="59" t="s">
        <v>147</v>
      </c>
      <c r="I19" s="60">
        <v>0.2</v>
      </c>
      <c r="J19" s="61" t="s">
        <v>148</v>
      </c>
      <c r="K19" s="59" t="s">
        <v>147</v>
      </c>
      <c r="L19" s="34">
        <v>0.65</v>
      </c>
      <c r="M19" s="59" t="s">
        <v>147</v>
      </c>
      <c r="N19" s="129"/>
      <c r="O19" s="33" t="s">
        <v>56</v>
      </c>
      <c r="P19" s="59" t="s">
        <v>75</v>
      </c>
      <c r="Q19" s="129">
        <f t="shared" si="0"/>
      </c>
      <c r="R19" s="61" t="s">
        <v>76</v>
      </c>
      <c r="S19" s="59" t="s">
        <v>73</v>
      </c>
      <c r="T19" s="62" t="s">
        <v>98</v>
      </c>
      <c r="U19" s="63">
        <f t="shared" si="1"/>
      </c>
      <c r="V19" s="555"/>
      <c r="W19" s="553"/>
      <c r="X19" s="553"/>
      <c r="Y19" s="57"/>
      <c r="Z19" s="64"/>
      <c r="AA19" s="556">
        <f>SUM(U15:U24)</f>
        <v>0</v>
      </c>
      <c r="AB19" s="553" t="s">
        <v>87</v>
      </c>
      <c r="AC19" s="560">
        <v>1.4</v>
      </c>
      <c r="AD19" s="553" t="s">
        <v>73</v>
      </c>
      <c r="AE19" s="53"/>
      <c r="AF19" s="550">
        <f>ROUNDDOWN(AA19*AC19,0)</f>
        <v>0</v>
      </c>
      <c r="AG19" s="557" t="s">
        <v>14</v>
      </c>
      <c r="AI19" s="2"/>
      <c r="AJ19" s="2"/>
      <c r="AK19" s="2"/>
      <c r="AL19" s="2"/>
      <c r="AM19" s="2"/>
      <c r="AN19" s="2"/>
      <c r="AO19" s="2"/>
      <c r="AP19" s="2"/>
      <c r="AS19" s="1"/>
      <c r="AT19" s="1"/>
      <c r="AU19" s="29"/>
      <c r="AV19" s="28"/>
      <c r="BA19" s="1"/>
      <c r="BB19" s="1"/>
    </row>
    <row r="20" spans="2:54" ht="30" customHeight="1" thickBot="1" thickTop="1">
      <c r="B20" s="2"/>
      <c r="C20" s="534"/>
      <c r="D20" s="559"/>
      <c r="E20" s="542" t="s">
        <v>126</v>
      </c>
      <c r="F20" s="543"/>
      <c r="G20" s="222">
        <f>SUM(G19)</f>
        <v>0</v>
      </c>
      <c r="H20" s="66" t="s">
        <v>147</v>
      </c>
      <c r="I20" s="67">
        <v>0.2</v>
      </c>
      <c r="J20" s="43" t="s">
        <v>148</v>
      </c>
      <c r="K20" s="66" t="s">
        <v>147</v>
      </c>
      <c r="L20" s="45">
        <v>0.05</v>
      </c>
      <c r="M20" s="66" t="s">
        <v>147</v>
      </c>
      <c r="N20" s="129"/>
      <c r="O20" s="43" t="s">
        <v>56</v>
      </c>
      <c r="P20" s="66" t="s">
        <v>75</v>
      </c>
      <c r="Q20" s="129">
        <f t="shared" si="0"/>
      </c>
      <c r="R20" s="43" t="s">
        <v>76</v>
      </c>
      <c r="S20" s="66" t="s">
        <v>73</v>
      </c>
      <c r="T20" s="68" t="s">
        <v>99</v>
      </c>
      <c r="U20" s="69">
        <f t="shared" si="1"/>
      </c>
      <c r="V20" s="70" t="s">
        <v>126</v>
      </c>
      <c r="W20" s="71"/>
      <c r="X20" s="71"/>
      <c r="Y20" s="71"/>
      <c r="Z20" s="70"/>
      <c r="AA20" s="556"/>
      <c r="AB20" s="553"/>
      <c r="AC20" s="560"/>
      <c r="AD20" s="553"/>
      <c r="AE20" s="64"/>
      <c r="AF20" s="550"/>
      <c r="AG20" s="557"/>
      <c r="AI20" s="2"/>
      <c r="AJ20" s="2"/>
      <c r="AK20" s="2"/>
      <c r="AL20" s="2"/>
      <c r="AM20" s="2"/>
      <c r="AN20" s="2"/>
      <c r="AO20" s="2"/>
      <c r="AP20" s="2"/>
      <c r="AS20" s="1"/>
      <c r="AT20" s="1"/>
      <c r="AU20" s="32"/>
      <c r="AV20" s="28"/>
      <c r="BA20" s="1"/>
      <c r="BB20" s="1"/>
    </row>
    <row r="21" spans="2:54" ht="30" customHeight="1" thickBot="1" thickTop="1">
      <c r="B21" s="2"/>
      <c r="C21" s="534"/>
      <c r="D21" s="561" t="s">
        <v>136</v>
      </c>
      <c r="E21" s="538" t="s">
        <v>125</v>
      </c>
      <c r="F21" s="539"/>
      <c r="G21" s="221"/>
      <c r="H21" s="33" t="s">
        <v>147</v>
      </c>
      <c r="I21" s="34">
        <v>0.08</v>
      </c>
      <c r="J21" s="61" t="s">
        <v>148</v>
      </c>
      <c r="K21" s="33" t="s">
        <v>147</v>
      </c>
      <c r="L21" s="34">
        <v>0.65</v>
      </c>
      <c r="M21" s="33" t="s">
        <v>147</v>
      </c>
      <c r="N21" s="129"/>
      <c r="O21" s="33" t="s">
        <v>56</v>
      </c>
      <c r="P21" s="33" t="s">
        <v>75</v>
      </c>
      <c r="Q21" s="129">
        <f t="shared" si="0"/>
      </c>
      <c r="R21" s="61" t="s">
        <v>76</v>
      </c>
      <c r="S21" s="33" t="s">
        <v>73</v>
      </c>
      <c r="T21" s="35" t="s">
        <v>100</v>
      </c>
      <c r="U21" s="218">
        <f t="shared" si="1"/>
      </c>
      <c r="V21" s="544" t="s">
        <v>101</v>
      </c>
      <c r="W21" s="545"/>
      <c r="X21" s="545"/>
      <c r="Y21" s="48"/>
      <c r="Z21" s="47"/>
      <c r="AA21" s="65"/>
      <c r="AB21" s="52"/>
      <c r="AC21" s="51"/>
      <c r="AD21" s="52"/>
      <c r="AE21" s="72"/>
      <c r="AF21" s="54"/>
      <c r="AG21" s="55"/>
      <c r="AI21" s="2"/>
      <c r="AJ21" s="2"/>
      <c r="AK21" s="2"/>
      <c r="AL21" s="2"/>
      <c r="AM21" s="2"/>
      <c r="AN21" s="2"/>
      <c r="AO21" s="2"/>
      <c r="AP21" s="2"/>
      <c r="AS21" s="1"/>
      <c r="AT21" s="1"/>
      <c r="AU21" s="29"/>
      <c r="AV21" s="28"/>
      <c r="BA21" s="1"/>
      <c r="BB21" s="1"/>
    </row>
    <row r="22" spans="2:54" ht="30" customHeight="1" thickBot="1" thickTop="1">
      <c r="B22" s="2"/>
      <c r="C22" s="534"/>
      <c r="D22" s="537"/>
      <c r="E22" s="542" t="s">
        <v>126</v>
      </c>
      <c r="F22" s="543"/>
      <c r="G22" s="222">
        <f>SUM(G21)</f>
        <v>0</v>
      </c>
      <c r="H22" s="43" t="s">
        <v>147</v>
      </c>
      <c r="I22" s="44">
        <v>0.08</v>
      </c>
      <c r="J22" s="43" t="s">
        <v>148</v>
      </c>
      <c r="K22" s="43" t="s">
        <v>147</v>
      </c>
      <c r="L22" s="45">
        <v>0.05</v>
      </c>
      <c r="M22" s="43" t="s">
        <v>147</v>
      </c>
      <c r="N22" s="129"/>
      <c r="O22" s="43" t="s">
        <v>56</v>
      </c>
      <c r="P22" s="43" t="s">
        <v>75</v>
      </c>
      <c r="Q22" s="129">
        <f t="shared" si="0"/>
      </c>
      <c r="R22" s="43" t="s">
        <v>76</v>
      </c>
      <c r="S22" s="43" t="s">
        <v>73</v>
      </c>
      <c r="T22" s="46" t="s">
        <v>102</v>
      </c>
      <c r="U22" s="219">
        <f t="shared" si="1"/>
      </c>
      <c r="V22" s="544"/>
      <c r="W22" s="545"/>
      <c r="X22" s="545"/>
      <c r="Y22" s="48"/>
      <c r="Z22" s="47"/>
      <c r="AA22" s="51"/>
      <c r="AB22" s="52"/>
      <c r="AC22" s="51"/>
      <c r="AD22" s="52"/>
      <c r="AE22" s="72"/>
      <c r="AF22" s="54"/>
      <c r="AG22" s="55"/>
      <c r="AI22" s="2"/>
      <c r="AJ22" s="2"/>
      <c r="AK22" s="2"/>
      <c r="AL22" s="2"/>
      <c r="AM22" s="2"/>
      <c r="AN22" s="2"/>
      <c r="AO22" s="2"/>
      <c r="AP22" s="2"/>
      <c r="AS22" s="1"/>
      <c r="AT22" s="1"/>
      <c r="AU22" s="29"/>
      <c r="AV22" s="28"/>
      <c r="BA22" s="1"/>
      <c r="BB22" s="1"/>
    </row>
    <row r="23" spans="2:54" ht="30" customHeight="1" thickBot="1" thickTop="1">
      <c r="B23" s="2"/>
      <c r="C23" s="534"/>
      <c r="D23" s="536" t="s">
        <v>60</v>
      </c>
      <c r="E23" s="538" t="s">
        <v>125</v>
      </c>
      <c r="F23" s="539"/>
      <c r="G23" s="221"/>
      <c r="H23" s="33" t="s">
        <v>147</v>
      </c>
      <c r="I23" s="34">
        <v>0.005</v>
      </c>
      <c r="J23" s="61" t="s">
        <v>148</v>
      </c>
      <c r="K23" s="33" t="s">
        <v>147</v>
      </c>
      <c r="L23" s="34">
        <v>0.65</v>
      </c>
      <c r="M23" s="33" t="s">
        <v>147</v>
      </c>
      <c r="N23" s="129"/>
      <c r="O23" s="33" t="s">
        <v>56</v>
      </c>
      <c r="P23" s="33" t="s">
        <v>75</v>
      </c>
      <c r="Q23" s="129">
        <f t="shared" si="0"/>
      </c>
      <c r="R23" s="61" t="s">
        <v>76</v>
      </c>
      <c r="S23" s="33" t="s">
        <v>73</v>
      </c>
      <c r="T23" s="35" t="s">
        <v>103</v>
      </c>
      <c r="U23" s="63">
        <f t="shared" si="1"/>
      </c>
      <c r="V23" s="549">
        <f>IF(ISERROR(ROUNDUP(U16+U18+U20+U22+U24,0))=TRUE,"",(ROUNDUP(U16+U18+U20+U22+U24,0)))</f>
      </c>
      <c r="W23" s="550"/>
      <c r="X23" s="550"/>
      <c r="Y23" s="57" t="s">
        <v>14</v>
      </c>
      <c r="Z23" s="64"/>
      <c r="AA23" s="51"/>
      <c r="AB23" s="52"/>
      <c r="AC23" s="51"/>
      <c r="AD23" s="52"/>
      <c r="AE23" s="72"/>
      <c r="AF23" s="54"/>
      <c r="AG23" s="55"/>
      <c r="AI23" s="2"/>
      <c r="AJ23" s="2"/>
      <c r="AK23" s="2"/>
      <c r="AL23" s="2"/>
      <c r="AM23" s="2"/>
      <c r="AN23" s="2"/>
      <c r="AO23" s="2"/>
      <c r="AP23" s="2"/>
      <c r="AS23" s="1"/>
      <c r="AT23" s="1"/>
      <c r="AU23" s="29"/>
      <c r="AV23" s="28"/>
      <c r="BA23" s="1"/>
      <c r="BB23" s="1"/>
    </row>
    <row r="24" spans="2:54" ht="30" customHeight="1" thickBot="1" thickTop="1">
      <c r="B24" s="2"/>
      <c r="C24" s="535"/>
      <c r="D24" s="537"/>
      <c r="E24" s="562" t="s">
        <v>126</v>
      </c>
      <c r="F24" s="563"/>
      <c r="G24" s="223">
        <f>SUM(G23)</f>
        <v>0</v>
      </c>
      <c r="H24" s="43" t="s">
        <v>147</v>
      </c>
      <c r="I24" s="44">
        <v>0.005</v>
      </c>
      <c r="J24" s="43" t="s">
        <v>148</v>
      </c>
      <c r="K24" s="43" t="s">
        <v>147</v>
      </c>
      <c r="L24" s="44">
        <v>0.05</v>
      </c>
      <c r="M24" s="43" t="s">
        <v>147</v>
      </c>
      <c r="N24" s="129"/>
      <c r="O24" s="43" t="s">
        <v>56</v>
      </c>
      <c r="P24" s="43" t="s">
        <v>75</v>
      </c>
      <c r="Q24" s="129">
        <f t="shared" si="0"/>
      </c>
      <c r="R24" s="43" t="s">
        <v>76</v>
      </c>
      <c r="S24" s="43" t="s">
        <v>73</v>
      </c>
      <c r="T24" s="46" t="s">
        <v>104</v>
      </c>
      <c r="U24" s="219">
        <f t="shared" si="1"/>
      </c>
      <c r="V24" s="564"/>
      <c r="W24" s="565"/>
      <c r="X24" s="565"/>
      <c r="Y24" s="74"/>
      <c r="Z24" s="73"/>
      <c r="AA24" s="75"/>
      <c r="AB24" s="76"/>
      <c r="AC24" s="77"/>
      <c r="AD24" s="76"/>
      <c r="AE24" s="78"/>
      <c r="AF24" s="79"/>
      <c r="AG24" s="80"/>
      <c r="AI24" s="2"/>
      <c r="AJ24" s="2"/>
      <c r="AK24" s="2"/>
      <c r="AL24" s="2"/>
      <c r="AM24" s="2"/>
      <c r="AN24" s="2"/>
      <c r="AO24" s="2"/>
      <c r="AP24" s="2"/>
      <c r="AS24" s="1"/>
      <c r="AT24" s="1"/>
      <c r="AU24" s="29"/>
      <c r="AV24" s="28"/>
      <c r="BA24" s="1"/>
      <c r="BB24" s="1"/>
    </row>
    <row r="25" spans="11:54" ht="15.75" thickTop="1">
      <c r="K25" s="4"/>
      <c r="AS25" s="1"/>
      <c r="AT25" s="1"/>
      <c r="AU25" s="29"/>
      <c r="AV25" s="28"/>
      <c r="BA25" s="1"/>
      <c r="BB25" s="1"/>
    </row>
    <row r="26" spans="3:54" ht="22.5" customHeight="1">
      <c r="C26" s="1" t="s">
        <v>42</v>
      </c>
      <c r="D26" s="3"/>
      <c r="AS26" s="1"/>
      <c r="AT26" s="1"/>
      <c r="AU26" s="29"/>
      <c r="AV26" s="28"/>
      <c r="BA26" s="1"/>
      <c r="BB26" s="1"/>
    </row>
    <row r="27" spans="4:54" ht="22.5" customHeight="1" thickBot="1">
      <c r="D27" s="3"/>
      <c r="G27" s="1" t="s">
        <v>64</v>
      </c>
      <c r="AA27" s="1" t="s">
        <v>124</v>
      </c>
      <c r="AS27" s="1"/>
      <c r="AT27" s="1"/>
      <c r="AU27" s="29"/>
      <c r="AV27" s="28"/>
      <c r="BA27" s="1"/>
      <c r="BB27" s="1"/>
    </row>
    <row r="28" spans="3:54" ht="36" customHeight="1" thickBot="1" thickTop="1">
      <c r="C28" s="579" t="s">
        <v>2</v>
      </c>
      <c r="D28" s="580"/>
      <c r="E28" s="166" t="s">
        <v>127</v>
      </c>
      <c r="F28" s="167"/>
      <c r="G28" s="567" t="s">
        <v>29</v>
      </c>
      <c r="H28" s="567"/>
      <c r="I28" s="168"/>
      <c r="J28" s="125" t="s">
        <v>105</v>
      </c>
      <c r="K28" s="125" t="s">
        <v>106</v>
      </c>
      <c r="L28" s="567" t="s">
        <v>30</v>
      </c>
      <c r="M28" s="567"/>
      <c r="N28" s="168"/>
      <c r="O28" s="125" t="s">
        <v>107</v>
      </c>
      <c r="P28" s="125" t="s">
        <v>106</v>
      </c>
      <c r="Q28" s="125" t="s">
        <v>11</v>
      </c>
      <c r="R28" s="169" t="s">
        <v>108</v>
      </c>
      <c r="S28" s="170" t="s">
        <v>109</v>
      </c>
      <c r="T28" s="554"/>
      <c r="U28" s="554"/>
      <c r="V28" s="171" t="s">
        <v>14</v>
      </c>
      <c r="W28" s="171" t="s">
        <v>110</v>
      </c>
      <c r="X28" s="125" t="s">
        <v>13</v>
      </c>
      <c r="Y28" s="172" t="s">
        <v>62</v>
      </c>
      <c r="Z28" s="172" t="s">
        <v>152</v>
      </c>
      <c r="AA28" s="173"/>
      <c r="AB28" s="16" t="s">
        <v>63</v>
      </c>
      <c r="AC28" s="172" t="s">
        <v>111</v>
      </c>
      <c r="AD28" s="174" t="s">
        <v>73</v>
      </c>
      <c r="AE28" s="568"/>
      <c r="AF28" s="568"/>
      <c r="AG28" s="175" t="s">
        <v>112</v>
      </c>
      <c r="AS28" s="1"/>
      <c r="AT28" s="1"/>
      <c r="AU28" s="29"/>
      <c r="AV28" s="28"/>
      <c r="BA28" s="1"/>
      <c r="BB28" s="1"/>
    </row>
    <row r="29" spans="3:54" ht="30" customHeight="1" thickTop="1">
      <c r="C29" s="581"/>
      <c r="D29" s="582"/>
      <c r="E29" s="176" t="s">
        <v>10</v>
      </c>
      <c r="F29" s="177"/>
      <c r="G29" s="569" t="s">
        <v>18</v>
      </c>
      <c r="H29" s="570"/>
      <c r="I29" s="571"/>
      <c r="J29" s="572"/>
      <c r="K29" s="572"/>
      <c r="L29" s="178" t="s">
        <v>113</v>
      </c>
      <c r="M29" s="178"/>
      <c r="N29" s="179"/>
      <c r="O29" s="178"/>
      <c r="P29" s="178" t="s">
        <v>114</v>
      </c>
      <c r="Q29" s="178" t="s">
        <v>11</v>
      </c>
      <c r="R29" s="180" t="s">
        <v>115</v>
      </c>
      <c r="S29" s="181" t="s">
        <v>109</v>
      </c>
      <c r="T29" s="573"/>
      <c r="U29" s="573"/>
      <c r="V29" s="182" t="s">
        <v>14</v>
      </c>
      <c r="W29" s="182" t="s">
        <v>110</v>
      </c>
      <c r="X29" s="178" t="s">
        <v>13</v>
      </c>
      <c r="Y29" s="183" t="s">
        <v>62</v>
      </c>
      <c r="Z29" s="183" t="s">
        <v>152</v>
      </c>
      <c r="AA29" s="184"/>
      <c r="AB29" s="178" t="s">
        <v>63</v>
      </c>
      <c r="AC29" s="183" t="s">
        <v>111</v>
      </c>
      <c r="AD29" s="183" t="s">
        <v>73</v>
      </c>
      <c r="AE29" s="566"/>
      <c r="AF29" s="566"/>
      <c r="AG29" s="185" t="s">
        <v>112</v>
      </c>
      <c r="AS29" s="1"/>
      <c r="AT29" s="1"/>
      <c r="AU29" s="29"/>
      <c r="AV29" s="28"/>
      <c r="BA29" s="1"/>
      <c r="BB29" s="1"/>
    </row>
    <row r="30" spans="3:54" ht="30" customHeight="1">
      <c r="C30" s="581"/>
      <c r="D30" s="582"/>
      <c r="E30" s="176" t="s">
        <v>15</v>
      </c>
      <c r="F30" s="177"/>
      <c r="G30" s="569" t="s">
        <v>18</v>
      </c>
      <c r="H30" s="570"/>
      <c r="I30" s="572"/>
      <c r="J30" s="572"/>
      <c r="K30" s="572"/>
      <c r="L30" s="178" t="s">
        <v>113</v>
      </c>
      <c r="M30" s="178"/>
      <c r="N30" s="178"/>
      <c r="O30" s="178"/>
      <c r="P30" s="178" t="s">
        <v>114</v>
      </c>
      <c r="Q30" s="178" t="s">
        <v>11</v>
      </c>
      <c r="R30" s="180" t="s">
        <v>116</v>
      </c>
      <c r="S30" s="181" t="s">
        <v>109</v>
      </c>
      <c r="T30" s="573"/>
      <c r="U30" s="573"/>
      <c r="V30" s="182" t="s">
        <v>14</v>
      </c>
      <c r="W30" s="182" t="s">
        <v>110</v>
      </c>
      <c r="X30" s="178" t="s">
        <v>13</v>
      </c>
      <c r="Y30" s="183" t="s">
        <v>62</v>
      </c>
      <c r="Z30" s="183" t="s">
        <v>152</v>
      </c>
      <c r="AA30" s="186"/>
      <c r="AB30" s="178" t="s">
        <v>63</v>
      </c>
      <c r="AC30" s="183" t="s">
        <v>111</v>
      </c>
      <c r="AD30" s="183" t="s">
        <v>73</v>
      </c>
      <c r="AE30" s="566"/>
      <c r="AF30" s="566"/>
      <c r="AG30" s="185" t="s">
        <v>112</v>
      </c>
      <c r="AS30" s="1"/>
      <c r="AT30" s="1"/>
      <c r="AU30" s="29"/>
      <c r="AV30" s="28"/>
      <c r="BA30" s="1"/>
      <c r="BB30" s="1"/>
    </row>
    <row r="31" spans="3:54" ht="30" customHeight="1">
      <c r="C31" s="581"/>
      <c r="D31" s="582"/>
      <c r="E31" s="183" t="s">
        <v>12</v>
      </c>
      <c r="F31" s="176"/>
      <c r="G31" s="569" t="s">
        <v>18</v>
      </c>
      <c r="H31" s="570"/>
      <c r="I31" s="572"/>
      <c r="J31" s="572"/>
      <c r="K31" s="572"/>
      <c r="L31" s="178" t="s">
        <v>113</v>
      </c>
      <c r="M31" s="178"/>
      <c r="N31" s="178"/>
      <c r="O31" s="178"/>
      <c r="P31" s="178" t="s">
        <v>114</v>
      </c>
      <c r="Q31" s="178" t="s">
        <v>11</v>
      </c>
      <c r="R31" s="180" t="s">
        <v>117</v>
      </c>
      <c r="S31" s="181" t="s">
        <v>109</v>
      </c>
      <c r="T31" s="573"/>
      <c r="U31" s="573"/>
      <c r="V31" s="182" t="s">
        <v>14</v>
      </c>
      <c r="W31" s="182" t="s">
        <v>110</v>
      </c>
      <c r="X31" s="178" t="s">
        <v>13</v>
      </c>
      <c r="Y31" s="183" t="s">
        <v>62</v>
      </c>
      <c r="Z31" s="183" t="s">
        <v>152</v>
      </c>
      <c r="AA31" s="186"/>
      <c r="AB31" s="178" t="s">
        <v>63</v>
      </c>
      <c r="AC31" s="183" t="s">
        <v>111</v>
      </c>
      <c r="AD31" s="183" t="s">
        <v>73</v>
      </c>
      <c r="AE31" s="566"/>
      <c r="AF31" s="566"/>
      <c r="AG31" s="185" t="s">
        <v>112</v>
      </c>
      <c r="AS31" s="1"/>
      <c r="AT31" s="1"/>
      <c r="AU31" s="29"/>
      <c r="AV31" s="28"/>
      <c r="BA31" s="1"/>
      <c r="BB31" s="1"/>
    </row>
    <row r="32" spans="3:54" ht="30" customHeight="1" thickBot="1">
      <c r="C32" s="581"/>
      <c r="D32" s="582"/>
      <c r="E32" s="187" t="s">
        <v>129</v>
      </c>
      <c r="F32" s="188"/>
      <c r="G32" s="583" t="s">
        <v>18</v>
      </c>
      <c r="H32" s="501"/>
      <c r="I32" s="584"/>
      <c r="J32" s="584"/>
      <c r="K32" s="584"/>
      <c r="L32" s="126" t="s">
        <v>113</v>
      </c>
      <c r="M32" s="126"/>
      <c r="N32" s="126"/>
      <c r="O32" s="126"/>
      <c r="P32" s="126" t="s">
        <v>114</v>
      </c>
      <c r="Q32" s="126" t="s">
        <v>11</v>
      </c>
      <c r="R32" s="189" t="s">
        <v>118</v>
      </c>
      <c r="S32" s="190" t="s">
        <v>109</v>
      </c>
      <c r="T32" s="573"/>
      <c r="U32" s="573"/>
      <c r="V32" s="191" t="s">
        <v>14</v>
      </c>
      <c r="W32" s="191" t="s">
        <v>110</v>
      </c>
      <c r="X32" s="126" t="s">
        <v>13</v>
      </c>
      <c r="Y32" s="192" t="s">
        <v>62</v>
      </c>
      <c r="Z32" s="192" t="s">
        <v>152</v>
      </c>
      <c r="AA32" s="127"/>
      <c r="AB32" s="18" t="s">
        <v>63</v>
      </c>
      <c r="AC32" s="192" t="s">
        <v>111</v>
      </c>
      <c r="AD32" s="192" t="s">
        <v>73</v>
      </c>
      <c r="AE32" s="566"/>
      <c r="AF32" s="566"/>
      <c r="AG32" s="193" t="s">
        <v>112</v>
      </c>
      <c r="AS32" s="1"/>
      <c r="AT32" s="1"/>
      <c r="AU32" s="29"/>
      <c r="AV32" s="28"/>
      <c r="BA32" s="1"/>
      <c r="BB32" s="1"/>
    </row>
    <row r="33" spans="3:54" ht="36" customHeight="1" thickBot="1" thickTop="1">
      <c r="C33" s="598" t="s">
        <v>31</v>
      </c>
      <c r="D33" s="599"/>
      <c r="E33" s="194" t="s">
        <v>130</v>
      </c>
      <c r="F33" s="195"/>
      <c r="G33" s="600" t="s">
        <v>29</v>
      </c>
      <c r="H33" s="600"/>
      <c r="I33" s="129"/>
      <c r="J33" s="61" t="s">
        <v>61</v>
      </c>
      <c r="K33" s="61" t="s">
        <v>106</v>
      </c>
      <c r="L33" s="600" t="s">
        <v>30</v>
      </c>
      <c r="M33" s="600"/>
      <c r="N33" s="129"/>
      <c r="O33" s="61" t="s">
        <v>61</v>
      </c>
      <c r="P33" s="61" t="s">
        <v>106</v>
      </c>
      <c r="Q33" s="61" t="s">
        <v>11</v>
      </c>
      <c r="R33" s="196" t="s">
        <v>33</v>
      </c>
      <c r="S33" s="197" t="s">
        <v>119</v>
      </c>
      <c r="T33" s="601">
        <f>CEILING(AF19,2)</f>
        <v>0</v>
      </c>
      <c r="U33" s="601"/>
      <c r="V33" s="33" t="s">
        <v>14</v>
      </c>
      <c r="W33" s="33" t="s">
        <v>110</v>
      </c>
      <c r="X33" s="198"/>
      <c r="Y33" s="39" t="s">
        <v>62</v>
      </c>
      <c r="Z33" s="39" t="s">
        <v>152</v>
      </c>
      <c r="AA33" s="220"/>
      <c r="AB33" s="33" t="s">
        <v>63</v>
      </c>
      <c r="AC33" s="198" t="s">
        <v>111</v>
      </c>
      <c r="AD33" s="14" t="s">
        <v>73</v>
      </c>
      <c r="AE33" s="578">
        <f>IF(ISERROR(I33*N33*T33/AA33)=TRUE,"",I33*N33*T33/AA33)</f>
      </c>
      <c r="AF33" s="578"/>
      <c r="AG33" s="199" t="s">
        <v>112</v>
      </c>
      <c r="AS33" s="1"/>
      <c r="AT33" s="1"/>
      <c r="AU33" s="29"/>
      <c r="AV33" s="28"/>
      <c r="BA33" s="1"/>
      <c r="BB33" s="1"/>
    </row>
    <row r="34" spans="3:54" ht="24.75" customHeight="1" thickTop="1">
      <c r="C34" s="591" t="s">
        <v>34</v>
      </c>
      <c r="D34" s="592"/>
      <c r="E34" s="592"/>
      <c r="F34" s="39"/>
      <c r="G34" s="39"/>
      <c r="H34" s="42"/>
      <c r="I34" s="72" t="s">
        <v>35</v>
      </c>
      <c r="J34" s="39"/>
      <c r="K34" s="39"/>
      <c r="L34" s="39"/>
      <c r="M34" s="39"/>
      <c r="N34" s="72" t="s">
        <v>38</v>
      </c>
      <c r="O34" s="39"/>
      <c r="P34" s="39"/>
      <c r="Q34" s="39"/>
      <c r="R34" s="52"/>
      <c r="S34" s="52"/>
      <c r="T34" s="52"/>
      <c r="U34" s="200"/>
      <c r="V34" s="200" t="s">
        <v>0</v>
      </c>
      <c r="W34" s="200"/>
      <c r="X34" s="593"/>
      <c r="Y34" s="593"/>
      <c r="Z34" s="200" t="s">
        <v>153</v>
      </c>
      <c r="AA34" s="200"/>
      <c r="AB34" s="201"/>
      <c r="AC34" s="39" t="s">
        <v>39</v>
      </c>
      <c r="AD34" s="39"/>
      <c r="AE34" s="39"/>
      <c r="AF34" s="39"/>
      <c r="AG34" s="201"/>
      <c r="AS34" s="1"/>
      <c r="AT34" s="1"/>
      <c r="AU34" s="29"/>
      <c r="AV34" s="28"/>
      <c r="BA34" s="1"/>
      <c r="BB34" s="1"/>
    </row>
    <row r="35" spans="3:54" ht="24.75" customHeight="1" thickBot="1">
      <c r="C35" s="72"/>
      <c r="D35" s="52"/>
      <c r="E35" s="52"/>
      <c r="F35" s="202" t="s">
        <v>45</v>
      </c>
      <c r="G35" s="203">
        <f>AE28</f>
        <v>0</v>
      </c>
      <c r="H35" s="204" t="s">
        <v>120</v>
      </c>
      <c r="I35" s="72" t="s">
        <v>36</v>
      </c>
      <c r="J35" s="52"/>
      <c r="K35" s="52"/>
      <c r="L35" s="14"/>
      <c r="M35" s="52"/>
      <c r="N35" s="205"/>
      <c r="O35" s="202"/>
      <c r="P35" s="206"/>
      <c r="Q35" s="52"/>
      <c r="R35" s="52"/>
      <c r="S35" s="52"/>
      <c r="T35" s="52"/>
      <c r="U35" s="4"/>
      <c r="V35" s="202" t="s">
        <v>49</v>
      </c>
      <c r="W35" s="202"/>
      <c r="X35" s="594"/>
      <c r="Y35" s="594"/>
      <c r="Z35" s="202" t="s">
        <v>121</v>
      </c>
      <c r="AA35" s="202"/>
      <c r="AB35" s="204"/>
      <c r="AC35" s="52"/>
      <c r="AD35" s="52"/>
      <c r="AE35" s="52"/>
      <c r="AF35" s="52"/>
      <c r="AG35" s="204"/>
      <c r="AS35" s="1"/>
      <c r="AT35" s="1"/>
      <c r="AU35" s="29"/>
      <c r="AV35" s="28"/>
      <c r="BA35" s="1"/>
      <c r="BB35" s="1"/>
    </row>
    <row r="36" spans="3:54" ht="24.75" customHeight="1" thickBot="1" thickTop="1">
      <c r="C36" s="72"/>
      <c r="D36" s="207">
        <f>IF(ISERROR(AE28+AE33)=TRUE,"",(AE28+AE33))</f>
      </c>
      <c r="E36" s="76" t="s">
        <v>121</v>
      </c>
      <c r="F36" s="202" t="s">
        <v>46</v>
      </c>
      <c r="G36" s="224">
        <f>AE33</f>
      </c>
      <c r="H36" s="202" t="s">
        <v>112</v>
      </c>
      <c r="I36" s="72"/>
      <c r="J36" s="52"/>
      <c r="K36" s="52"/>
      <c r="L36" s="208"/>
      <c r="M36" s="202" t="s">
        <v>37</v>
      </c>
      <c r="N36" s="205"/>
      <c r="O36" s="202"/>
      <c r="P36" s="595"/>
      <c r="Q36" s="596"/>
      <c r="R36" s="209" t="s">
        <v>112</v>
      </c>
      <c r="S36" s="76"/>
      <c r="T36" s="76"/>
      <c r="U36" s="210"/>
      <c r="V36" s="209" t="s">
        <v>50</v>
      </c>
      <c r="W36" s="202"/>
      <c r="X36" s="597"/>
      <c r="Y36" s="597"/>
      <c r="Z36" s="211" t="s">
        <v>122</v>
      </c>
      <c r="AA36" s="211"/>
      <c r="AB36" s="204"/>
      <c r="AC36" s="52"/>
      <c r="AD36" s="574"/>
      <c r="AE36" s="586"/>
      <c r="AF36" s="575"/>
      <c r="AG36" s="204" t="s">
        <v>122</v>
      </c>
      <c r="AS36" s="1"/>
      <c r="AT36" s="1"/>
      <c r="AU36" s="29"/>
      <c r="AV36" s="28"/>
      <c r="BA36" s="1"/>
      <c r="BB36" s="1"/>
    </row>
    <row r="37" spans="3:54" ht="22.5" customHeight="1" thickBot="1" thickTop="1">
      <c r="C37" s="587" t="s">
        <v>51</v>
      </c>
      <c r="D37" s="588"/>
      <c r="E37" s="39"/>
      <c r="F37" s="39"/>
      <c r="G37" s="39"/>
      <c r="H37" s="39"/>
      <c r="I37" s="212" t="s">
        <v>52</v>
      </c>
      <c r="J37" s="213"/>
      <c r="K37" s="213"/>
      <c r="L37" s="213"/>
      <c r="M37" s="213"/>
      <c r="N37" s="213"/>
      <c r="O37" s="213"/>
      <c r="P37" s="214"/>
      <c r="Q37" s="20"/>
      <c r="S37" s="13" t="s">
        <v>53</v>
      </c>
      <c r="T37" s="9"/>
      <c r="U37" s="9"/>
      <c r="V37" s="9"/>
      <c r="W37" s="9"/>
      <c r="X37" s="9"/>
      <c r="Y37" s="9"/>
      <c r="Z37" s="9"/>
      <c r="AA37" s="589">
        <f>IF(ISERROR(SUM(D36,L36,P36,AD36,F38,N38))=TRUE,"",(SUM(D36,L36,P36,AD36,F38,N38)))</f>
        <v>0</v>
      </c>
      <c r="AB37" s="589"/>
      <c r="AC37" s="589"/>
      <c r="AD37" s="589"/>
      <c r="AE37" s="589"/>
      <c r="AF37" s="589"/>
      <c r="AG37" s="8"/>
      <c r="AS37" s="1"/>
      <c r="AT37" s="1"/>
      <c r="AU37" s="29"/>
      <c r="AV37" s="28"/>
      <c r="BA37" s="1"/>
      <c r="BB37" s="1"/>
    </row>
    <row r="38" spans="3:54" ht="22.5" customHeight="1" thickBot="1" thickTop="1">
      <c r="C38" s="78"/>
      <c r="D38" s="76"/>
      <c r="E38" s="76"/>
      <c r="F38" s="574">
        <v>0</v>
      </c>
      <c r="G38" s="575"/>
      <c r="H38" s="209" t="s">
        <v>19</v>
      </c>
      <c r="I38" s="215" t="s">
        <v>54</v>
      </c>
      <c r="J38" s="216"/>
      <c r="K38" s="216"/>
      <c r="L38" s="216"/>
      <c r="M38" s="216"/>
      <c r="N38" s="574"/>
      <c r="O38" s="575"/>
      <c r="P38" s="217" t="s">
        <v>112</v>
      </c>
      <c r="S38" s="576"/>
      <c r="T38" s="577"/>
      <c r="U38" s="577"/>
      <c r="V38" s="6"/>
      <c r="W38" s="6"/>
      <c r="X38" s="6"/>
      <c r="Y38" s="6"/>
      <c r="Z38" s="6"/>
      <c r="AA38" s="590"/>
      <c r="AB38" s="590"/>
      <c r="AC38" s="590"/>
      <c r="AD38" s="590"/>
      <c r="AE38" s="590"/>
      <c r="AF38" s="590"/>
      <c r="AG38" s="7" t="s">
        <v>37</v>
      </c>
      <c r="AS38" s="1"/>
      <c r="AT38" s="1"/>
      <c r="AU38" s="29"/>
      <c r="AV38" s="28"/>
      <c r="BA38" s="1"/>
      <c r="BB38" s="1"/>
    </row>
    <row r="39" spans="5:26" ht="24.75" customHeight="1" thickTop="1">
      <c r="E39" s="10"/>
      <c r="F39" s="10"/>
      <c r="G39" s="10"/>
      <c r="H39" s="10"/>
      <c r="I39" s="10"/>
      <c r="J39" s="10"/>
      <c r="K39" s="10"/>
      <c r="L39" s="10"/>
      <c r="V39" s="5"/>
      <c r="W39" s="5"/>
      <c r="X39" s="5"/>
      <c r="Y39" s="5"/>
      <c r="Z39" s="5"/>
    </row>
    <row r="40" spans="4:17" ht="19.5" customHeight="1">
      <c r="D40" s="23" t="s">
        <v>43</v>
      </c>
      <c r="Q40" s="11" t="s">
        <v>131</v>
      </c>
    </row>
    <row r="41" spans="4:17" ht="19.5" customHeight="1">
      <c r="D41" s="23" t="s">
        <v>135</v>
      </c>
      <c r="Q41" s="1" t="s">
        <v>137</v>
      </c>
    </row>
    <row r="42" spans="4:17" ht="19.5" customHeight="1">
      <c r="D42" s="21" t="s">
        <v>44</v>
      </c>
      <c r="Q42" s="11" t="s">
        <v>48</v>
      </c>
    </row>
    <row r="43" ht="19.5" customHeight="1">
      <c r="Q43" s="11" t="s">
        <v>132</v>
      </c>
    </row>
    <row r="44" spans="17:26" ht="19.5" customHeight="1">
      <c r="Q44" s="1" t="s">
        <v>138</v>
      </c>
      <c r="R44" s="24"/>
      <c r="S44" s="24"/>
      <c r="T44" s="24"/>
      <c r="U44" s="24"/>
      <c r="V44" s="24"/>
      <c r="W44" s="24"/>
      <c r="X44" s="24"/>
      <c r="Y44" s="24"/>
      <c r="Z44" s="24"/>
    </row>
    <row r="45" spans="17:33" ht="19.5" customHeight="1">
      <c r="Q45" s="585" t="s">
        <v>133</v>
      </c>
      <c r="R45" s="585"/>
      <c r="S45" s="585"/>
      <c r="T45" s="585"/>
      <c r="U45" s="585"/>
      <c r="V45" s="585"/>
      <c r="W45" s="585"/>
      <c r="X45" s="585"/>
      <c r="Y45" s="585"/>
      <c r="Z45" s="585"/>
      <c r="AA45" s="585"/>
      <c r="AB45" s="585"/>
      <c r="AC45" s="585"/>
      <c r="AD45" s="585"/>
      <c r="AE45" s="585"/>
      <c r="AF45" s="585"/>
      <c r="AG45" s="585"/>
    </row>
    <row r="46" spans="17:33" ht="20.25" customHeight="1">
      <c r="Q46" s="585"/>
      <c r="R46" s="585"/>
      <c r="S46" s="585"/>
      <c r="T46" s="585"/>
      <c r="U46" s="585"/>
      <c r="V46" s="585"/>
      <c r="W46" s="585"/>
      <c r="X46" s="585"/>
      <c r="Y46" s="585"/>
      <c r="Z46" s="585"/>
      <c r="AA46" s="585"/>
      <c r="AB46" s="585"/>
      <c r="AC46" s="585"/>
      <c r="AD46" s="585"/>
      <c r="AE46" s="585"/>
      <c r="AF46" s="585"/>
      <c r="AG46" s="585"/>
    </row>
    <row r="47" spans="4:33" ht="23.25" customHeight="1">
      <c r="D47" s="12" t="s">
        <v>134</v>
      </c>
      <c r="Q47" s="585"/>
      <c r="R47" s="585"/>
      <c r="S47" s="585"/>
      <c r="T47" s="585"/>
      <c r="U47" s="585"/>
      <c r="V47" s="585"/>
      <c r="W47" s="585"/>
      <c r="X47" s="585"/>
      <c r="Y47" s="585"/>
      <c r="Z47" s="585"/>
      <c r="AA47" s="585"/>
      <c r="AB47" s="585"/>
      <c r="AC47" s="585"/>
      <c r="AD47" s="585"/>
      <c r="AE47" s="585"/>
      <c r="AF47" s="585"/>
      <c r="AG47" s="585"/>
    </row>
    <row r="48" ht="19.5" customHeight="1"/>
    <row r="49" ht="19.5" customHeight="1"/>
    <row r="50" spans="5:32" ht="39.75" customHeight="1">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row>
    <row r="51" ht="19.5" customHeight="1">
      <c r="D51" s="3"/>
    </row>
    <row r="52" ht="15.75" customHeight="1"/>
    <row r="54" ht="15" customHeight="1"/>
  </sheetData>
  <sheetProtection selectLockedCells="1" selectUnlockedCells="1"/>
  <mergeCells count="96">
    <mergeCell ref="C34:E34"/>
    <mergeCell ref="X34:Y34"/>
    <mergeCell ref="X35:Y35"/>
    <mergeCell ref="P36:Q36"/>
    <mergeCell ref="X36:Y36"/>
    <mergeCell ref="AE32:AF32"/>
    <mergeCell ref="C33:D33"/>
    <mergeCell ref="G33:H33"/>
    <mergeCell ref="L33:M33"/>
    <mergeCell ref="T33:U33"/>
    <mergeCell ref="AE33:AF33"/>
    <mergeCell ref="C28:D32"/>
    <mergeCell ref="G32:H32"/>
    <mergeCell ref="I32:K32"/>
    <mergeCell ref="T32:U32"/>
    <mergeCell ref="Q45:AG47"/>
    <mergeCell ref="AD36:AF36"/>
    <mergeCell ref="C37:D37"/>
    <mergeCell ref="AA37:AF38"/>
    <mergeCell ref="F38:G38"/>
    <mergeCell ref="N38:O38"/>
    <mergeCell ref="S38:U38"/>
    <mergeCell ref="AE30:AF30"/>
    <mergeCell ref="G30:H30"/>
    <mergeCell ref="I30:K30"/>
    <mergeCell ref="T30:U30"/>
    <mergeCell ref="G31:H31"/>
    <mergeCell ref="I31:K31"/>
    <mergeCell ref="T31:U31"/>
    <mergeCell ref="AE31:AF31"/>
    <mergeCell ref="AE29:AF29"/>
    <mergeCell ref="G28:H28"/>
    <mergeCell ref="L28:M28"/>
    <mergeCell ref="AE28:AF28"/>
    <mergeCell ref="G29:H29"/>
    <mergeCell ref="I29:K29"/>
    <mergeCell ref="T29:U29"/>
    <mergeCell ref="D21:D22"/>
    <mergeCell ref="E21:F21"/>
    <mergeCell ref="V23:X23"/>
    <mergeCell ref="E24:F24"/>
    <mergeCell ref="V24:X24"/>
    <mergeCell ref="D23:D24"/>
    <mergeCell ref="E23:F23"/>
    <mergeCell ref="E22:F22"/>
    <mergeCell ref="AF19:AF20"/>
    <mergeCell ref="AG19:AG20"/>
    <mergeCell ref="D19:D20"/>
    <mergeCell ref="E19:F19"/>
    <mergeCell ref="E20:F20"/>
    <mergeCell ref="AD19:AD20"/>
    <mergeCell ref="AC19:AC20"/>
    <mergeCell ref="Z18:AB18"/>
    <mergeCell ref="AB19:AB20"/>
    <mergeCell ref="T28:U28"/>
    <mergeCell ref="V21:X22"/>
    <mergeCell ref="V19:X19"/>
    <mergeCell ref="AA19:AA20"/>
    <mergeCell ref="C15:C24"/>
    <mergeCell ref="D15:D16"/>
    <mergeCell ref="E15:F15"/>
    <mergeCell ref="V15:X15"/>
    <mergeCell ref="E16:F16"/>
    <mergeCell ref="V16:X17"/>
    <mergeCell ref="D17:D18"/>
    <mergeCell ref="E17:F17"/>
    <mergeCell ref="E18:F18"/>
    <mergeCell ref="V18:X18"/>
    <mergeCell ref="AG9:AG10"/>
    <mergeCell ref="E10:F10"/>
    <mergeCell ref="V10:X10"/>
    <mergeCell ref="E11:E14"/>
    <mergeCell ref="V11:X11"/>
    <mergeCell ref="V12:X12"/>
    <mergeCell ref="V13:X13"/>
    <mergeCell ref="V14:X14"/>
    <mergeCell ref="AE8:AG8"/>
    <mergeCell ref="C9:D14"/>
    <mergeCell ref="E9:F9"/>
    <mergeCell ref="V9:X9"/>
    <mergeCell ref="Z9:Z10"/>
    <mergeCell ref="AA9:AA10"/>
    <mergeCell ref="AB9:AB10"/>
    <mergeCell ref="AC9:AC10"/>
    <mergeCell ref="AD9:AD10"/>
    <mergeCell ref="AF9:AF10"/>
    <mergeCell ref="C7:D8"/>
    <mergeCell ref="E7:F8"/>
    <mergeCell ref="G7:U7"/>
    <mergeCell ref="Z7:AG7"/>
    <mergeCell ref="I8:J8"/>
    <mergeCell ref="N8:O8"/>
    <mergeCell ref="Q8:R8"/>
    <mergeCell ref="T8:U8"/>
    <mergeCell ref="V8:Y8"/>
    <mergeCell ref="Z8:AA8"/>
  </mergeCells>
  <printOptions/>
  <pageMargins left="0.3937007874015748" right="0.31496062992125984" top="0.15748031496062992" bottom="0.31496062992125984" header="0.2362204724409449" footer="0.15748031496062992"/>
  <pageSetup horizontalDpi="300" verticalDpi="300" orientation="landscape"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中央清掃事務所作業係-曽村</dc:creator>
  <cp:keywords/>
  <dc:description/>
  <cp:lastModifiedBy>seisou_02-11</cp:lastModifiedBy>
  <dcterms:modified xsi:type="dcterms:W3CDTF">2021-03-27T04:16:05Z</dcterms:modified>
  <cp:category/>
  <cp:version/>
  <cp:contentType/>
  <cp:contentStatus/>
</cp:coreProperties>
</file>