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70" windowHeight="7245" activeTab="0"/>
  </bookViews>
  <sheets>
    <sheet name="共同住宅用(反転コンテナ用)" sheetId="1" r:id="rId1"/>
    <sheet name="共同住宅用記入例" sheetId="2" r:id="rId2"/>
  </sheets>
  <definedNames/>
  <calcPr fullCalcOnLoad="1"/>
</workbook>
</file>

<file path=xl/sharedStrings.xml><?xml version="1.0" encoding="utf-8"?>
<sst xmlns="http://schemas.openxmlformats.org/spreadsheetml/2006/main" count="796" uniqueCount="206">
  <si>
    <t>廃棄物</t>
  </si>
  <si>
    <t>缶</t>
  </si>
  <si>
    <t>住宅</t>
  </si>
  <si>
    <t>×</t>
  </si>
  <si>
    <t>排出量</t>
  </si>
  <si>
    <t>収集間隔</t>
  </si>
  <si>
    <t>容器容量</t>
  </si>
  <si>
    <t>＝</t>
  </si>
  <si>
    <t>基準個数</t>
  </si>
  <si>
    <t>×</t>
  </si>
  <si>
    <t>÷</t>
  </si>
  <si>
    <t>予備率</t>
  </si>
  <si>
    <t>必要個数</t>
  </si>
  <si>
    <t>容器数</t>
  </si>
  <si>
    <t>×</t>
  </si>
  <si>
    <t>㎡</t>
  </si>
  <si>
    <t>÷</t>
  </si>
  <si>
    <t>個</t>
  </si>
  <si>
    <t>キ</t>
  </si>
  <si>
    <t>ク</t>
  </si>
  <si>
    <t>ケ</t>
  </si>
  <si>
    <t>コ</t>
  </si>
  <si>
    <t>サ</t>
  </si>
  <si>
    <t>×</t>
  </si>
  <si>
    <t>＝</t>
  </si>
  <si>
    <t>容器底面積</t>
  </si>
  <si>
    <t>÷</t>
  </si>
  <si>
    <t>＝</t>
  </si>
  <si>
    <t>㎡</t>
  </si>
  <si>
    <t>基準個数の求め方</t>
  </si>
  <si>
    <t>必要個数の求め方</t>
  </si>
  <si>
    <t>㎡</t>
  </si>
  <si>
    <t>㎡</t>
  </si>
  <si>
    <t>資　源</t>
  </si>
  <si>
    <t>古　紙</t>
  </si>
  <si>
    <t>用　途</t>
  </si>
  <si>
    <t>住　宅</t>
  </si>
  <si>
    <t>ソ</t>
  </si>
  <si>
    <t>タ</t>
  </si>
  <si>
    <t>事
業
用
途</t>
  </si>
  <si>
    <t>×</t>
  </si>
  <si>
    <t>び　ん</t>
  </si>
  <si>
    <t>カ</t>
  </si>
  <si>
    <t>シ</t>
  </si>
  <si>
    <t>ス</t>
  </si>
  <si>
    <t>セ</t>
  </si>
  <si>
    <t>容器の直径
又は縦</t>
  </si>
  <si>
    <t>容器の直径
又は横</t>
  </si>
  <si>
    <t>事業</t>
  </si>
  <si>
    <t>床面積又は人員数</t>
  </si>
  <si>
    <t>二</t>
  </si>
  <si>
    <t>⑦廃棄物保管場所</t>
  </si>
  <si>
    <t>⑧資源保管場所</t>
  </si>
  <si>
    <t>(②～⑤の合計)</t>
  </si>
  <si>
    <t>㎡</t>
  </si>
  <si>
    <t>⑨作業上必要面積</t>
  </si>
  <si>
    <t>⑩洗浄排水設備等</t>
  </si>
  <si>
    <t>　廃棄物と資源の種類ごとの排出量に応じた容器の必要個数を算定して、その必要個数分の容器の底面積の総計が保管場所面積となります。</t>
  </si>
  <si>
    <t>１.容器の算定表</t>
  </si>
  <si>
    <t>２．必要面積の算出表</t>
  </si>
  <si>
    <t>注１　古紙は便宜上びん缶のコンテナ容器による計算とする。</t>
  </si>
  <si>
    <t>注３　各容器の容量や重ねられる段数は以下のとおりとする。</t>
  </si>
  <si>
    <t>①住宅</t>
  </si>
  <si>
    <t>⑥事業</t>
  </si>
  <si>
    <t>キ～タの合計</t>
  </si>
  <si>
    <t>注５　必要個数は、小数点を切捨てる。</t>
  </si>
  <si>
    <t>資源</t>
  </si>
  <si>
    <t>再利用対象物</t>
  </si>
  <si>
    <t>⑪粗大ごみ置き場</t>
  </si>
  <si>
    <t>⑫再利用対象物保管場所</t>
  </si>
  <si>
    <t>⑬計(⑦～⑫の合計)</t>
  </si>
  <si>
    <t>(20㌻から算定)</t>
  </si>
  <si>
    <t>日</t>
  </si>
  <si>
    <t>日</t>
  </si>
  <si>
    <t>事務所</t>
  </si>
  <si>
    <t>文化・娯楽・理容美容関係施設</t>
  </si>
  <si>
    <t>駐車場</t>
  </si>
  <si>
    <t>m</t>
  </si>
  <si>
    <t>段数</t>
  </si>
  <si>
    <t>段</t>
  </si>
  <si>
    <t>÷</t>
  </si>
  <si>
    <t>×</t>
  </si>
  <si>
    <t>×</t>
  </si>
  <si>
    <t>÷</t>
  </si>
  <si>
    <t>＝</t>
  </si>
  <si>
    <t>A</t>
  </si>
  <si>
    <t>A</t>
  </si>
  <si>
    <t>×</t>
  </si>
  <si>
    <t>＝</t>
  </si>
  <si>
    <t>÷</t>
  </si>
  <si>
    <t>kg</t>
  </si>
  <si>
    <t>チ</t>
  </si>
  <si>
    <t>kg</t>
  </si>
  <si>
    <t>ツ</t>
  </si>
  <si>
    <t>kg</t>
  </si>
  <si>
    <t>テ</t>
  </si>
  <si>
    <t>×</t>
  </si>
  <si>
    <t>ト</t>
  </si>
  <si>
    <t>カ</t>
  </si>
  <si>
    <t>ナ</t>
  </si>
  <si>
    <t>キ</t>
  </si>
  <si>
    <t>ク</t>
  </si>
  <si>
    <t>キ＋ケ＋サ
＋ス＋ソ</t>
  </si>
  <si>
    <t>ケ</t>
  </si>
  <si>
    <t>コ</t>
  </si>
  <si>
    <t>サ</t>
  </si>
  <si>
    <t>シ</t>
  </si>
  <si>
    <t>ス</t>
  </si>
  <si>
    <t>ク＋コ＋シ
＋セ＋タ</t>
  </si>
  <si>
    <t>セ</t>
  </si>
  <si>
    <t>ソ</t>
  </si>
  <si>
    <t>タ</t>
  </si>
  <si>
    <t>m</t>
  </si>
  <si>
    <t>×</t>
  </si>
  <si>
    <t>ｍ</t>
  </si>
  <si>
    <t>チ</t>
  </si>
  <si>
    <t>(</t>
  </si>
  <si>
    <t>)</t>
  </si>
  <si>
    <t>)</t>
  </si>
  <si>
    <t>㎡</t>
  </si>
  <si>
    <t>㎡</t>
  </si>
  <si>
    <t>×</t>
  </si>
  <si>
    <t>(</t>
  </si>
  <si>
    <t>㎡</t>
  </si>
  <si>
    <t>㎡</t>
  </si>
  <si>
    <t>㎡</t>
  </si>
  <si>
    <t>プラ類</t>
  </si>
  <si>
    <t>燃やすごみ</t>
  </si>
  <si>
    <t>燃やさないごみ</t>
  </si>
  <si>
    <t>①ごみ容器</t>
  </si>
  <si>
    <t>ごみ･資源の割合</t>
  </si>
  <si>
    <t>注６　必要個数が基準個数より少ない場合は、</t>
  </si>
  <si>
    <t>注７　必要面積算出の際に容器を重ねる場合は、必要個数の
　　　チ・ナ・二は偶数に切り上げ、ツ・テ・トは
　　　４の倍数に切り上げて算定すること。</t>
  </si>
  <si>
    <t>　※　反転ｺﾝﾃﾅﾎﾞｯｸｽは133kg(0.7立方ﾒｰﾄﾙ)を基準とする。</t>
  </si>
  <si>
    <t>注２　プラ類は、中央区で貸し出ししているネット袋による換算とする。</t>
  </si>
  <si>
    <t>店舗
(物品販売)</t>
  </si>
  <si>
    <t>A</t>
  </si>
  <si>
    <t>A</t>
  </si>
  <si>
    <t>　　　基準個数はAを切り上げて算出する。</t>
  </si>
  <si>
    <t>　　　基準個数を必要個数とする。</t>
  </si>
  <si>
    <t>÷</t>
  </si>
  <si>
    <t>×</t>
  </si>
  <si>
    <t>m</t>
  </si>
  <si>
    <t>ｍ</t>
  </si>
  <si>
    <t>チ</t>
  </si>
  <si>
    <t>(</t>
  </si>
  <si>
    <t>(</t>
  </si>
  <si>
    <t>)</t>
  </si>
  <si>
    <t>＝</t>
  </si>
  <si>
    <t>ツ</t>
  </si>
  <si>
    <t>テ</t>
  </si>
  <si>
    <t>ト</t>
  </si>
  <si>
    <t>ナ</t>
  </si>
  <si>
    <t>㎡</t>
  </si>
  <si>
    <t>㎡</t>
  </si>
  <si>
    <t>㎡</t>
  </si>
  <si>
    <t>㎡</t>
  </si>
  <si>
    <t>　　　基準個数はAを切り上げて算出する。</t>
  </si>
  <si>
    <t>　　　基準個数を必要個数とする。</t>
  </si>
  <si>
    <t>ウ</t>
  </si>
  <si>
    <t>エ</t>
  </si>
  <si>
    <t>オ</t>
  </si>
  <si>
    <t>び　ん</t>
  </si>
  <si>
    <t>キ＋ケ＋サ
＋ス＋ソ</t>
  </si>
  <si>
    <r>
      <t>注４　</t>
    </r>
    <r>
      <rPr>
        <b/>
        <sz val="10"/>
        <rFont val="HG丸ｺﾞｼｯｸM-PRO"/>
        <family val="3"/>
      </rPr>
      <t>A</t>
    </r>
    <r>
      <rPr>
        <sz val="10"/>
        <rFont val="HG丸ｺﾞｼｯｸM-PRO"/>
        <family val="3"/>
      </rPr>
      <t>は小数点第２位を四捨五入する。</t>
    </r>
  </si>
  <si>
    <t>店舗     (飲食)</t>
  </si>
  <si>
    <t>ウ</t>
  </si>
  <si>
    <t>エ</t>
  </si>
  <si>
    <t>オ</t>
  </si>
  <si>
    <t>ア</t>
  </si>
  <si>
    <t>イ</t>
  </si>
  <si>
    <t>×</t>
  </si>
  <si>
    <t>kg</t>
  </si>
  <si>
    <t>ア</t>
  </si>
  <si>
    <t>イ</t>
  </si>
  <si>
    <t>ウ</t>
  </si>
  <si>
    <t>オ</t>
  </si>
  <si>
    <t>÷</t>
  </si>
  <si>
    <t>＝</t>
  </si>
  <si>
    <t>カ</t>
  </si>
  <si>
    <t>(</t>
  </si>
  <si>
    <t>㎡</t>
  </si>
  <si>
    <t>ク＋コ＋シ
＋セ＋タ</t>
  </si>
  <si>
    <t>ア</t>
  </si>
  <si>
    <t>イ</t>
  </si>
  <si>
    <t>①可燃ごみ</t>
  </si>
  <si>
    <t>燃やすごみ　　　反転コンテナは１３３ｋｇ</t>
  </si>
  <si>
    <t>燃やさないごみ　ポリ容器(60ℓ)は１１ｋｇ</t>
  </si>
  <si>
    <t>②不燃ごみ</t>
  </si>
  <si>
    <t>③古紙面積</t>
  </si>
  <si>
    <t>④びん容器</t>
  </si>
  <si>
    <t>⑤缶容器</t>
  </si>
  <si>
    <t>⑥プラ類専用ネット</t>
  </si>
  <si>
    <t>⑦ごみ容器</t>
  </si>
  <si>
    <t>ア</t>
  </si>
  <si>
    <t>イ</t>
  </si>
  <si>
    <t>×</t>
  </si>
  <si>
    <t>ニ</t>
  </si>
  <si>
    <t>ヌ</t>
  </si>
  <si>
    <t>チ</t>
  </si>
  <si>
    <t>ツ</t>
  </si>
  <si>
    <t>テ</t>
  </si>
  <si>
    <t>ヌ</t>
  </si>
  <si>
    <t>反転コンテナ
の縦</t>
  </si>
  <si>
    <t>反転コンテナ
の横</t>
  </si>
  <si>
    <t>反転コンテナの横</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</si>
</sst>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 "/>
    <numFmt numFmtId="178" formatCode="0.0_ "/>
    <numFmt numFmtId="179" formatCode="0_);[Red]\(0\)"/>
    <numFmt numFmtId="180" formatCode="0_);\(0\)"/>
    <numFmt numFmtId="181" formatCode="0.0_);\(0.0\)"/>
    <numFmt numFmtId="182" formatCode="0.00_);\(0.00\)"/>
    <numFmt numFmtId="183" formatCode="0_ "/>
    <numFmt numFmtId="184" formatCode="0;[Red]0"/>
    <numFmt numFmtId="185" formatCode="0.00_);[Red]\(0.00\)"/>
    <numFmt numFmtId="186" formatCode="0.000_);[Red]\(0.000\)"/>
    <numFmt numFmtId="187" formatCode="#,##0_ "/>
    <numFmt numFmtId="188" formatCode="#,##0&quot;㎡&quot;"/>
    <numFmt numFmtId="189" formatCode="0.000_ "/>
    <numFmt numFmtId="190" formatCode="0;_谀"/>
    <numFmt numFmtId="191" formatCode="0;_᠀"/>
    <numFmt numFmtId="192" formatCode="0.0;_᠀"/>
    <numFmt numFmtId="193" formatCode="0.00;_᠀"/>
    <numFmt numFmtId="194" formatCode="0.0000_);[Red]\(0.0000\)"/>
    <numFmt numFmtId="195" formatCode="0.0"/>
    <numFmt numFmtId="196" formatCode="0.0_);[Red]\(0.0\)"/>
    <numFmt numFmtId="197" formatCode="0.000"/>
    <numFmt numFmtId="198" formatCode="0.0000"/>
    <numFmt numFmtId="199" formatCode="0.00000"/>
    <numFmt numFmtId="200" formatCode="0.000000"/>
    <numFmt numFmtId="201" formatCode="General;General;"/>
    <numFmt numFmtId="202" formatCode="#,##0.00;#,##0.00;"/>
    <numFmt numFmtId="203" formatCode="0;0;"/>
    <numFmt numFmtId="204" formatCode="0.000;_᠀"/>
    <numFmt numFmtId="205" formatCode="0.0;0.0;"/>
    <numFmt numFmtId="206" formatCode="#,##0.00_ "/>
    <numFmt numFmtId="207" formatCode="#,##0.00_);[Red]\(#,##0.00\)"/>
    <numFmt numFmtId="208" formatCode="#,##0.0_);[Red]\(#,##0.0\)"/>
    <numFmt numFmtId="209" formatCode="#,##0.0_ "/>
    <numFmt numFmtId="210" formatCode="&quot;Yes&quot;;&quot;Yes&quot;;&quot;No&quot;"/>
    <numFmt numFmtId="211" formatCode="&quot;True&quot;;&quot;True&quot;;&quot;False&quot;"/>
    <numFmt numFmtId="212" formatCode="&quot;On&quot;;&quot;On&quot;;&quot;Off&quot;"/>
    <numFmt numFmtId="213" formatCode="[$€-2]\ #,##0.00_);[Red]\([$€-2]\ #,##0.00\)"/>
  </numFmts>
  <fonts count="50">
    <font>
      <sz val="11"/>
      <name val="ＭＳ Ｐゴシック"/>
      <family val="3"/>
    </font>
    <font>
      <sz val="6"/>
      <name val="ＭＳ Ｐゴシック"/>
      <family val="3"/>
    </font>
    <font>
      <u val="single"/>
      <sz val="11"/>
      <color indexed="12"/>
      <name val="ＭＳ Ｐゴシック"/>
      <family val="3"/>
    </font>
    <font>
      <u val="single"/>
      <sz val="7.7"/>
      <color indexed="36"/>
      <name val="ＭＳ Ｐゴシック"/>
      <family val="3"/>
    </font>
    <font>
      <sz val="9"/>
      <name val="HG丸ｺﾞｼｯｸM-PRO"/>
      <family val="3"/>
    </font>
    <font>
      <sz val="11"/>
      <name val="HG丸ｺﾞｼｯｸM-PRO"/>
      <family val="3"/>
    </font>
    <font>
      <b/>
      <sz val="12"/>
      <name val="HG丸ｺﾞｼｯｸM-PRO"/>
      <family val="3"/>
    </font>
    <font>
      <b/>
      <sz val="12"/>
      <color indexed="10"/>
      <name val="HG丸ｺﾞｼｯｸM-PRO"/>
      <family val="3"/>
    </font>
    <font>
      <b/>
      <sz val="11"/>
      <name val="HG丸ｺﾞｼｯｸM-PRO"/>
      <family val="3"/>
    </font>
    <font>
      <b/>
      <sz val="10"/>
      <color indexed="10"/>
      <name val="HG丸ｺﾞｼｯｸM-PRO"/>
      <family val="3"/>
    </font>
    <font>
      <b/>
      <sz val="10"/>
      <name val="HG丸ｺﾞｼｯｸM-PRO"/>
      <family val="3"/>
    </font>
    <font>
      <sz val="10"/>
      <name val="HG丸ｺﾞｼｯｸM-PRO"/>
      <family val="3"/>
    </font>
    <font>
      <b/>
      <sz val="11"/>
      <color indexed="10"/>
      <name val="HG丸ｺﾞｼｯｸM-PRO"/>
      <family val="3"/>
    </font>
    <font>
      <sz val="10"/>
      <name val="ＭＳ Ｐゴシック"/>
      <family val="3"/>
    </font>
    <font>
      <b/>
      <sz val="10"/>
      <color indexed="12"/>
      <name val="HG丸ｺﾞｼｯｸM-PRO"/>
      <family val="3"/>
    </font>
    <font>
      <b/>
      <sz val="10"/>
      <color indexed="8"/>
      <name val="HG丸ｺﾞｼｯｸM-PRO"/>
      <family val="3"/>
    </font>
    <font>
      <sz val="8"/>
      <name val="HG丸ｺﾞｼｯｸM-PRO"/>
      <family val="3"/>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HG丸ｺﾞｼｯｸM-PRO"/>
      <family val="3"/>
    </font>
    <font>
      <sz val="12"/>
      <color indexed="8"/>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1"/>
      <color rgb="FFFF0000"/>
      <name val="HG丸ｺﾞｼｯｸM-PRO"/>
      <family val="3"/>
    </font>
    <font>
      <b/>
      <sz val="10"/>
      <color rgb="FFFF0000"/>
      <name val="HG丸ｺﾞｼｯｸM-PRO"/>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lightGray"/>
    </fill>
    <fill>
      <patternFill patternType="solid">
        <fgColor indexed="22"/>
        <bgColor indexed="64"/>
      </patternFill>
    </fill>
    <fill>
      <patternFill patternType="solid">
        <fgColor indexed="13"/>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medium"/>
    </border>
    <border>
      <left>
        <color indexed="63"/>
      </left>
      <right>
        <color indexed="63"/>
      </right>
      <top style="thin"/>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thin"/>
      <top style="thin"/>
      <bottom style="thin"/>
    </border>
    <border>
      <left>
        <color indexed="63"/>
      </left>
      <right>
        <color indexed="63"/>
      </right>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medium"/>
      <bottom style="thin"/>
    </border>
    <border>
      <left style="thin"/>
      <right style="thin"/>
      <top style="medium"/>
      <bottom style="thin"/>
    </border>
    <border>
      <left>
        <color indexed="63"/>
      </left>
      <right style="medium"/>
      <top style="medium"/>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color indexed="63"/>
      </right>
      <top style="mediumDashed"/>
      <bottom>
        <color indexed="63"/>
      </bottom>
    </border>
    <border>
      <left>
        <color indexed="63"/>
      </left>
      <right style="mediumDashed"/>
      <top>
        <color indexed="63"/>
      </top>
      <bottom>
        <color indexed="63"/>
      </bottom>
    </border>
    <border>
      <left style="mediumDashed"/>
      <right>
        <color indexed="63"/>
      </right>
      <top>
        <color indexed="63"/>
      </top>
      <bottom>
        <color indexed="63"/>
      </bottom>
    </border>
    <border>
      <left>
        <color indexed="63"/>
      </left>
      <right style="double"/>
      <top style="double"/>
      <bottom>
        <color indexed="63"/>
      </bottom>
    </border>
    <border>
      <left style="medium"/>
      <right>
        <color indexed="63"/>
      </right>
      <top>
        <color indexed="63"/>
      </top>
      <bottom style="medium"/>
    </border>
    <border>
      <left>
        <color indexed="63"/>
      </left>
      <right>
        <color indexed="63"/>
      </right>
      <top>
        <color indexed="63"/>
      </top>
      <bottom style="mediumDashed"/>
    </border>
    <border>
      <left>
        <color indexed="63"/>
      </left>
      <right style="mediumDashed"/>
      <top>
        <color indexed="63"/>
      </top>
      <bottom style="mediumDashed"/>
    </border>
    <border>
      <left>
        <color indexed="63"/>
      </left>
      <right style="double"/>
      <top>
        <color indexed="63"/>
      </top>
      <bottom style="double"/>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double"/>
      <right style="double"/>
      <top style="double"/>
      <bottom style="double"/>
    </border>
    <border>
      <left style="medium"/>
      <right>
        <color indexed="63"/>
      </right>
      <top style="medium"/>
      <bottom style="medium"/>
    </border>
    <border>
      <left>
        <color indexed="63"/>
      </left>
      <right style="thin"/>
      <top style="medium"/>
      <bottom>
        <color indexed="63"/>
      </bottom>
    </border>
    <border>
      <left style="double"/>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color indexed="63"/>
      </top>
      <bottom style="thin"/>
    </border>
    <border>
      <left>
        <color indexed="63"/>
      </left>
      <right style="medium"/>
      <top>
        <color indexed="63"/>
      </top>
      <bottom style="medium"/>
    </border>
    <border>
      <left style="thin"/>
      <right>
        <color indexed="63"/>
      </right>
      <top style="medium"/>
      <bottom style="thin"/>
    </border>
    <border>
      <left style="medium"/>
      <right>
        <color indexed="63"/>
      </right>
      <top>
        <color indexed="63"/>
      </top>
      <bottom style="thin"/>
    </border>
    <border>
      <left>
        <color indexed="63"/>
      </left>
      <right style="thin"/>
      <top>
        <color indexed="63"/>
      </top>
      <bottom style="thin"/>
    </border>
    <border>
      <left style="thin"/>
      <right style="thin"/>
      <top>
        <color indexed="63"/>
      </top>
      <bottom style="thin"/>
    </border>
    <border>
      <left style="double"/>
      <right>
        <color indexed="63"/>
      </right>
      <top style="medium"/>
      <bottom style="thin"/>
    </border>
    <border>
      <left style="double"/>
      <right style="double"/>
      <top style="thin"/>
      <bottom style="medium"/>
    </border>
    <border>
      <left style="double"/>
      <right style="double"/>
      <top style="double"/>
      <bottom style="thin"/>
    </border>
    <border>
      <left style="medium"/>
      <right style="thin"/>
      <top style="thin"/>
      <bottom style="medium"/>
    </border>
    <border>
      <left style="thin"/>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color indexed="63"/>
      </left>
      <right style="thin"/>
      <top style="thin"/>
      <bottom style="medium"/>
    </border>
    <border>
      <left style="medium"/>
      <right>
        <color indexed="63"/>
      </right>
      <top style="medium"/>
      <bottom style="thin"/>
    </border>
    <border>
      <left>
        <color indexed="63"/>
      </left>
      <right style="thin"/>
      <top>
        <color indexed="63"/>
      </top>
      <bottom style="medium"/>
    </border>
    <border>
      <left style="double"/>
      <right style="double"/>
      <top style="double"/>
      <bottom>
        <color indexed="63"/>
      </bottom>
    </border>
    <border>
      <left style="double"/>
      <right style="double"/>
      <top>
        <color indexed="63"/>
      </top>
      <bottom style="double"/>
    </border>
    <border>
      <left>
        <color indexed="63"/>
      </left>
      <right style="thin"/>
      <top>
        <color indexed="63"/>
      </top>
      <bottom>
        <color indexed="63"/>
      </bottom>
    </border>
    <border>
      <left style="double"/>
      <right>
        <color indexed="63"/>
      </right>
      <top style="double"/>
      <bottom style="double"/>
    </border>
    <border>
      <left>
        <color indexed="63"/>
      </left>
      <right style="double"/>
      <top style="double"/>
      <bottom style="double"/>
    </border>
    <border>
      <left style="double"/>
      <right>
        <color indexed="63"/>
      </right>
      <top>
        <color indexed="63"/>
      </top>
      <bottom style="double"/>
    </border>
    <border>
      <left style="mediumDashed"/>
      <right>
        <color indexed="63"/>
      </right>
      <top style="mediumDashed"/>
      <bottom>
        <color indexed="63"/>
      </bottom>
    </border>
    <border>
      <left style="mediumDashed"/>
      <right>
        <color indexed="63"/>
      </right>
      <top>
        <color indexed="63"/>
      </top>
      <bottom style="mediumDashed"/>
    </border>
    <border>
      <left style="double"/>
      <right>
        <color indexed="63"/>
      </right>
      <top style="double"/>
      <bottom>
        <color indexed="63"/>
      </bottom>
    </border>
    <border>
      <left>
        <color indexed="63"/>
      </left>
      <right>
        <color indexed="63"/>
      </right>
      <top style="double"/>
      <bottom>
        <color indexed="63"/>
      </bottom>
    </border>
    <border>
      <left>
        <color indexed="63"/>
      </left>
      <right>
        <color indexed="63"/>
      </right>
      <top style="double"/>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36" fillId="0" borderId="0" applyNumberFormat="0" applyFill="0" applyBorder="0" applyAlignment="0" applyProtection="0"/>
    <xf numFmtId="0" fontId="19"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21"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397">
    <xf numFmtId="0" fontId="0" fillId="0" borderId="0" xfId="0" applyAlignment="1">
      <alignmen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11"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11"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5" fillId="0" borderId="1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Fill="1" applyBorder="1" applyAlignment="1">
      <alignment horizontal="left" vertical="center"/>
    </xf>
    <xf numFmtId="0" fontId="11" fillId="0" borderId="18"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vertical="center"/>
    </xf>
    <xf numFmtId="0" fontId="10" fillId="0" borderId="19" xfId="0" applyFont="1" applyFill="1" applyBorder="1" applyAlignment="1">
      <alignment horizontal="center" vertical="center"/>
    </xf>
    <xf numFmtId="0" fontId="10" fillId="0" borderId="21" xfId="0" applyFont="1" applyFill="1" applyBorder="1" applyAlignment="1">
      <alignment horizontal="center" vertical="center"/>
    </xf>
    <xf numFmtId="0" fontId="11" fillId="0" borderId="0" xfId="0" applyFont="1" applyAlignment="1">
      <alignment vertical="center"/>
    </xf>
    <xf numFmtId="0" fontId="10" fillId="0" borderId="12"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3" xfId="0" applyFont="1" applyFill="1" applyBorder="1" applyAlignment="1">
      <alignment horizontal="center" vertical="center"/>
    </xf>
    <xf numFmtId="0" fontId="11" fillId="0" borderId="0" xfId="0" applyFont="1" applyAlignment="1">
      <alignment/>
    </xf>
    <xf numFmtId="0" fontId="11" fillId="0" borderId="0" xfId="0" applyFont="1" applyBorder="1" applyAlignment="1">
      <alignment vertical="center"/>
    </xf>
    <xf numFmtId="0" fontId="11" fillId="0" borderId="0" xfId="0" applyFont="1" applyFill="1" applyBorder="1" applyAlignment="1">
      <alignment horizontal="left" vertical="center"/>
    </xf>
    <xf numFmtId="0" fontId="11" fillId="0" borderId="0" xfId="0" applyFont="1" applyAlignment="1">
      <alignment horizontal="left"/>
    </xf>
    <xf numFmtId="0" fontId="11" fillId="0" borderId="0" xfId="0" applyFont="1" applyAlignment="1">
      <alignment vertical="center" wrapText="1"/>
    </xf>
    <xf numFmtId="0" fontId="4" fillId="0" borderId="11" xfId="0" applyFont="1" applyFill="1" applyBorder="1" applyAlignment="1">
      <alignment horizontal="center" vertical="center" wrapText="1"/>
    </xf>
    <xf numFmtId="0" fontId="11" fillId="0" borderId="27" xfId="0" applyFont="1" applyFill="1" applyBorder="1" applyAlignment="1">
      <alignment vertical="center"/>
    </xf>
    <xf numFmtId="0" fontId="11" fillId="0" borderId="28" xfId="0" applyFont="1" applyFill="1" applyBorder="1" applyAlignment="1">
      <alignment vertical="center"/>
    </xf>
    <xf numFmtId="0" fontId="11" fillId="0" borderId="13" xfId="0" applyFont="1" applyFill="1" applyBorder="1" applyAlignment="1">
      <alignment vertical="center"/>
    </xf>
    <xf numFmtId="0" fontId="11" fillId="0" borderId="18" xfId="0" applyFont="1" applyFill="1" applyBorder="1" applyAlignment="1">
      <alignment vertical="center"/>
    </xf>
    <xf numFmtId="0" fontId="11" fillId="0" borderId="29" xfId="0" applyFont="1" applyFill="1" applyBorder="1" applyAlignment="1">
      <alignment horizontal="left" vertical="center"/>
    </xf>
    <xf numFmtId="0" fontId="11" fillId="0" borderId="22" xfId="0" applyFont="1" applyFill="1" applyBorder="1" applyAlignment="1">
      <alignment vertical="center"/>
    </xf>
    <xf numFmtId="0" fontId="11" fillId="0" borderId="30" xfId="0" applyFont="1" applyFill="1" applyBorder="1" applyAlignment="1">
      <alignment vertical="center"/>
    </xf>
    <xf numFmtId="0" fontId="11" fillId="0" borderId="12" xfId="0" applyFont="1" applyFill="1" applyBorder="1" applyAlignment="1">
      <alignment vertical="center"/>
    </xf>
    <xf numFmtId="0" fontId="11" fillId="0" borderId="19" xfId="0" applyFont="1" applyFill="1" applyBorder="1" applyAlignment="1">
      <alignment vertical="center"/>
    </xf>
    <xf numFmtId="0" fontId="11" fillId="0" borderId="11" xfId="0" applyFont="1" applyFill="1" applyBorder="1" applyAlignment="1">
      <alignment vertical="center"/>
    </xf>
    <xf numFmtId="0" fontId="11" fillId="0" borderId="21" xfId="0" applyFont="1" applyFill="1" applyBorder="1" applyAlignment="1">
      <alignment vertical="center"/>
    </xf>
    <xf numFmtId="0" fontId="11" fillId="0" borderId="0" xfId="0" applyFont="1" applyFill="1" applyAlignment="1">
      <alignment vertical="center"/>
    </xf>
    <xf numFmtId="0" fontId="11" fillId="0" borderId="14" xfId="0" applyFont="1" applyFill="1" applyBorder="1" applyAlignment="1">
      <alignment vertical="center"/>
    </xf>
    <xf numFmtId="0" fontId="11" fillId="0" borderId="31" xfId="0" applyFont="1" applyFill="1" applyBorder="1" applyAlignment="1">
      <alignment vertical="center"/>
    </xf>
    <xf numFmtId="0" fontId="11" fillId="0" borderId="0" xfId="0" applyFont="1" applyFill="1" applyBorder="1" applyAlignment="1">
      <alignment vertical="center"/>
    </xf>
    <xf numFmtId="0" fontId="11" fillId="0" borderId="13" xfId="0" applyFont="1" applyFill="1" applyBorder="1" applyAlignment="1">
      <alignment horizontal="right" vertical="center"/>
    </xf>
    <xf numFmtId="0" fontId="11" fillId="0" borderId="14" xfId="0" applyFont="1" applyFill="1" applyBorder="1" applyAlignment="1">
      <alignment horizontal="right" vertical="center"/>
    </xf>
    <xf numFmtId="0" fontId="11" fillId="0" borderId="0" xfId="0" applyFont="1" applyFill="1" applyBorder="1" applyAlignment="1">
      <alignment horizontal="right" vertical="center"/>
    </xf>
    <xf numFmtId="176" fontId="9" fillId="0" borderId="0" xfId="0" applyNumberFormat="1" applyFont="1" applyFill="1" applyBorder="1" applyAlignment="1">
      <alignment vertical="center" shrinkToFit="1"/>
    </xf>
    <xf numFmtId="0" fontId="11" fillId="0" borderId="32" xfId="0" applyFont="1" applyFill="1" applyBorder="1" applyAlignment="1">
      <alignment horizontal="right" vertical="center"/>
    </xf>
    <xf numFmtId="0" fontId="11" fillId="0" borderId="31" xfId="0" applyFont="1" applyFill="1" applyBorder="1" applyAlignment="1">
      <alignment horizontal="right" vertical="center"/>
    </xf>
    <xf numFmtId="0" fontId="11" fillId="0" borderId="0" xfId="0" applyFont="1" applyFill="1" applyBorder="1" applyAlignment="1">
      <alignment vertical="center" wrapText="1"/>
    </xf>
    <xf numFmtId="193" fontId="9" fillId="0" borderId="23" xfId="0" applyNumberFormat="1" applyFont="1" applyFill="1" applyBorder="1" applyAlignment="1">
      <alignment vertical="center"/>
    </xf>
    <xf numFmtId="0" fontId="9" fillId="0" borderId="0" xfId="0" applyFont="1" applyFill="1" applyAlignment="1">
      <alignment vertical="center"/>
    </xf>
    <xf numFmtId="0" fontId="11" fillId="0" borderId="23" xfId="0" applyFont="1" applyFill="1" applyBorder="1" applyAlignment="1">
      <alignment horizontal="right" vertical="center"/>
    </xf>
    <xf numFmtId="0" fontId="11" fillId="0" borderId="23" xfId="0" applyFont="1" applyFill="1" applyBorder="1" applyAlignment="1">
      <alignment horizontal="left" vertical="center"/>
    </xf>
    <xf numFmtId="0" fontId="11" fillId="0" borderId="33" xfId="0" applyFont="1" applyFill="1" applyBorder="1" applyAlignment="1">
      <alignment horizontal="right" vertical="center"/>
    </xf>
    <xf numFmtId="0" fontId="11" fillId="0" borderId="34" xfId="0" applyFont="1" applyFill="1" applyBorder="1" applyAlignment="1">
      <alignment vertical="center"/>
    </xf>
    <xf numFmtId="0" fontId="11" fillId="0" borderId="35" xfId="0" applyFont="1" applyFill="1" applyBorder="1" applyAlignment="1">
      <alignment vertical="center"/>
    </xf>
    <xf numFmtId="0" fontId="11" fillId="0" borderId="36" xfId="0" applyFont="1" applyFill="1" applyBorder="1" applyAlignment="1">
      <alignment vertical="center"/>
    </xf>
    <xf numFmtId="0" fontId="11" fillId="0" borderId="37" xfId="0" applyFont="1" applyFill="1" applyBorder="1" applyAlignment="1">
      <alignment vertical="center"/>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33" xfId="0" applyFont="1" applyFill="1" applyBorder="1" applyAlignment="1">
      <alignment vertical="center"/>
    </xf>
    <xf numFmtId="0" fontId="11" fillId="0" borderId="41" xfId="0" applyFont="1" applyFill="1" applyBorder="1" applyAlignment="1">
      <alignment vertical="center"/>
    </xf>
    <xf numFmtId="0" fontId="11" fillId="33" borderId="18" xfId="0" applyFont="1" applyFill="1" applyBorder="1" applyAlignment="1">
      <alignment horizontal="center" vertical="center"/>
    </xf>
    <xf numFmtId="0" fontId="11" fillId="33" borderId="13" xfId="0" applyFont="1" applyFill="1" applyBorder="1" applyAlignment="1">
      <alignment vertical="center"/>
    </xf>
    <xf numFmtId="0" fontId="11" fillId="33" borderId="13" xfId="0" applyFont="1" applyFill="1" applyBorder="1" applyAlignment="1">
      <alignment horizontal="center" vertical="center"/>
    </xf>
    <xf numFmtId="0" fontId="11" fillId="33" borderId="12" xfId="0" applyFont="1" applyFill="1" applyBorder="1" applyAlignment="1">
      <alignment horizontal="center" vertical="center"/>
    </xf>
    <xf numFmtId="0" fontId="11" fillId="33" borderId="12" xfId="0" applyFont="1" applyFill="1" applyBorder="1" applyAlignment="1">
      <alignment vertical="center"/>
    </xf>
    <xf numFmtId="0" fontId="11" fillId="33" borderId="16" xfId="0" applyFont="1" applyFill="1" applyBorder="1" applyAlignment="1">
      <alignment horizontal="center" vertical="center"/>
    </xf>
    <xf numFmtId="0" fontId="11" fillId="33" borderId="11" xfId="0" applyFont="1" applyFill="1" applyBorder="1" applyAlignment="1">
      <alignment vertical="center"/>
    </xf>
    <xf numFmtId="0" fontId="11" fillId="33" borderId="11" xfId="0" applyFont="1" applyFill="1" applyBorder="1" applyAlignment="1">
      <alignment horizontal="center" vertical="center"/>
    </xf>
    <xf numFmtId="0" fontId="11" fillId="0" borderId="12" xfId="0" applyFont="1" applyFill="1" applyBorder="1" applyAlignment="1">
      <alignment horizontal="center" vertical="top"/>
    </xf>
    <xf numFmtId="0" fontId="11" fillId="0" borderId="16" xfId="0" applyFont="1" applyFill="1" applyBorder="1" applyAlignment="1">
      <alignment horizontal="center" vertical="top"/>
    </xf>
    <xf numFmtId="0" fontId="11" fillId="0" borderId="11" xfId="0" applyFont="1" applyFill="1" applyBorder="1" applyAlignment="1">
      <alignment horizontal="center" vertical="top"/>
    </xf>
    <xf numFmtId="0" fontId="11" fillId="0" borderId="42" xfId="0" applyFont="1" applyFill="1" applyBorder="1" applyAlignment="1">
      <alignment horizontal="center" vertical="top"/>
    </xf>
    <xf numFmtId="0" fontId="11" fillId="0" borderId="43" xfId="0" applyFont="1" applyFill="1" applyBorder="1" applyAlignment="1">
      <alignment horizontal="center" vertical="top"/>
    </xf>
    <xf numFmtId="0" fontId="11" fillId="0" borderId="44" xfId="0" applyFont="1" applyFill="1" applyBorder="1" applyAlignment="1">
      <alignment horizontal="center" vertical="top"/>
    </xf>
    <xf numFmtId="0" fontId="4" fillId="0" borderId="26" xfId="0" applyFont="1" applyFill="1" applyBorder="1" applyAlignment="1">
      <alignment horizontal="center" vertical="center" wrapText="1"/>
    </xf>
    <xf numFmtId="0" fontId="10" fillId="34" borderId="45" xfId="0" applyFont="1" applyFill="1" applyBorder="1" applyAlignment="1">
      <alignment horizontal="center" vertical="center"/>
    </xf>
    <xf numFmtId="0" fontId="11" fillId="34" borderId="18" xfId="0" applyFont="1" applyFill="1" applyBorder="1" applyAlignment="1">
      <alignment horizontal="center" vertical="center"/>
    </xf>
    <xf numFmtId="0" fontId="10" fillId="34" borderId="18" xfId="0" applyFont="1" applyFill="1" applyBorder="1" applyAlignment="1">
      <alignment horizontal="center" vertical="center"/>
    </xf>
    <xf numFmtId="0" fontId="11" fillId="34" borderId="13" xfId="0" applyFont="1" applyFill="1" applyBorder="1" applyAlignment="1">
      <alignment horizontal="center" vertical="center"/>
    </xf>
    <xf numFmtId="178" fontId="10" fillId="0" borderId="19" xfId="0" applyNumberFormat="1" applyFont="1" applyFill="1" applyBorder="1" applyAlignment="1">
      <alignment horizontal="center" vertical="center"/>
    </xf>
    <xf numFmtId="0" fontId="11" fillId="34" borderId="46" xfId="0" applyFont="1" applyFill="1" applyBorder="1" applyAlignment="1">
      <alignment vertical="center"/>
    </xf>
    <xf numFmtId="0" fontId="11" fillId="34" borderId="47" xfId="0" applyFont="1" applyFill="1" applyBorder="1" applyAlignment="1">
      <alignment vertical="center"/>
    </xf>
    <xf numFmtId="0" fontId="11" fillId="34" borderId="48" xfId="0" applyFont="1" applyFill="1" applyBorder="1" applyAlignment="1">
      <alignment horizontal="center" vertical="center"/>
    </xf>
    <xf numFmtId="0" fontId="11" fillId="34" borderId="49" xfId="0" applyFont="1" applyFill="1" applyBorder="1" applyAlignment="1">
      <alignment horizontal="center" vertical="center"/>
    </xf>
    <xf numFmtId="0" fontId="11" fillId="34" borderId="49" xfId="0" applyFont="1" applyFill="1" applyBorder="1" applyAlignment="1">
      <alignment vertical="center"/>
    </xf>
    <xf numFmtId="0" fontId="11" fillId="34" borderId="13" xfId="0" applyFont="1" applyFill="1" applyBorder="1" applyAlignment="1">
      <alignment vertical="center"/>
    </xf>
    <xf numFmtId="0" fontId="11" fillId="34" borderId="18" xfId="0" applyFont="1" applyFill="1" applyBorder="1" applyAlignment="1">
      <alignment vertical="center"/>
    </xf>
    <xf numFmtId="0" fontId="11" fillId="34" borderId="0" xfId="0" applyFont="1" applyFill="1" applyAlignment="1">
      <alignment vertical="center"/>
    </xf>
    <xf numFmtId="0" fontId="11" fillId="34" borderId="50" xfId="0" applyFont="1" applyFill="1" applyBorder="1" applyAlignment="1">
      <alignment horizontal="left" vertical="center"/>
    </xf>
    <xf numFmtId="0" fontId="10" fillId="35" borderId="45" xfId="0" applyFont="1" applyFill="1" applyBorder="1" applyAlignment="1">
      <alignment horizontal="center" vertical="center"/>
    </xf>
    <xf numFmtId="195" fontId="10" fillId="0" borderId="19" xfId="0" applyNumberFormat="1" applyFont="1" applyFill="1" applyBorder="1" applyAlignment="1">
      <alignment horizontal="center" vertical="center"/>
    </xf>
    <xf numFmtId="0" fontId="11" fillId="0" borderId="12" xfId="0" applyFont="1" applyFill="1" applyBorder="1" applyAlignment="1">
      <alignment horizontal="left" vertical="center"/>
    </xf>
    <xf numFmtId="0" fontId="11" fillId="0" borderId="16" xfId="0" applyFont="1" applyFill="1" applyBorder="1" applyAlignment="1">
      <alignment horizontal="left" vertical="center"/>
    </xf>
    <xf numFmtId="0" fontId="15" fillId="0" borderId="12"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1" xfId="0" applyFont="1" applyFill="1" applyBorder="1" applyAlignment="1">
      <alignment horizontal="center" vertical="center"/>
    </xf>
    <xf numFmtId="0" fontId="9" fillId="34" borderId="18" xfId="0" applyFont="1" applyFill="1" applyBorder="1" applyAlignment="1">
      <alignment horizontal="center" vertical="center"/>
    </xf>
    <xf numFmtId="0" fontId="5" fillId="34" borderId="18" xfId="0" applyFont="1" applyFill="1" applyBorder="1" applyAlignment="1">
      <alignment horizontal="center" vertical="center"/>
    </xf>
    <xf numFmtId="0" fontId="11" fillId="34" borderId="18" xfId="0" applyFont="1" applyFill="1" applyBorder="1" applyAlignment="1">
      <alignment horizontal="center" vertical="top"/>
    </xf>
    <xf numFmtId="0" fontId="10" fillId="34" borderId="29" xfId="0" applyFont="1" applyFill="1" applyBorder="1" applyAlignment="1">
      <alignment horizontal="center" vertical="center"/>
    </xf>
    <xf numFmtId="0" fontId="11" fillId="34" borderId="13" xfId="0" applyFont="1" applyFill="1" applyBorder="1" applyAlignment="1">
      <alignment horizontal="left"/>
    </xf>
    <xf numFmtId="0" fontId="5" fillId="34" borderId="51" xfId="0" applyFont="1" applyFill="1" applyBorder="1" applyAlignment="1">
      <alignment horizontal="left"/>
    </xf>
    <xf numFmtId="0" fontId="8" fillId="34" borderId="13" xfId="0" applyFont="1" applyFill="1" applyBorder="1" applyAlignment="1">
      <alignment vertical="center"/>
    </xf>
    <xf numFmtId="0" fontId="5" fillId="34" borderId="13" xfId="0" applyFont="1" applyFill="1" applyBorder="1" applyAlignment="1">
      <alignment vertical="center"/>
    </xf>
    <xf numFmtId="0" fontId="5" fillId="34" borderId="51" xfId="0" applyFont="1" applyFill="1" applyBorder="1" applyAlignment="1">
      <alignment horizontal="left" vertical="top"/>
    </xf>
    <xf numFmtId="0" fontId="5" fillId="34" borderId="13" xfId="0" applyFont="1" applyFill="1" applyBorder="1" applyAlignment="1">
      <alignment vertical="top" wrapText="1"/>
    </xf>
    <xf numFmtId="0" fontId="5" fillId="34" borderId="14" xfId="0" applyFont="1" applyFill="1" applyBorder="1" applyAlignment="1">
      <alignment vertical="center"/>
    </xf>
    <xf numFmtId="0" fontId="11" fillId="34" borderId="11" xfId="0" applyFont="1" applyFill="1" applyBorder="1" applyAlignment="1">
      <alignment horizontal="center" vertical="center"/>
    </xf>
    <xf numFmtId="0" fontId="10" fillId="34" borderId="11" xfId="0" applyFont="1" applyFill="1" applyBorder="1" applyAlignment="1">
      <alignment horizontal="center" vertical="center"/>
    </xf>
    <xf numFmtId="0" fontId="10" fillId="34" borderId="12" xfId="0" applyFont="1" applyFill="1" applyBorder="1" applyAlignment="1">
      <alignment horizontal="center" vertical="center"/>
    </xf>
    <xf numFmtId="0" fontId="5" fillId="34" borderId="11" xfId="0" applyFont="1" applyFill="1" applyBorder="1" applyAlignment="1">
      <alignment horizontal="center" vertical="center"/>
    </xf>
    <xf numFmtId="0" fontId="11" fillId="34" borderId="11" xfId="0" applyFont="1" applyFill="1" applyBorder="1" applyAlignment="1">
      <alignment horizontal="center" vertical="top"/>
    </xf>
    <xf numFmtId="0" fontId="10" fillId="34" borderId="20" xfId="0" applyFont="1" applyFill="1" applyBorder="1" applyAlignment="1">
      <alignment horizontal="center" vertical="center"/>
    </xf>
    <xf numFmtId="0" fontId="13" fillId="34" borderId="0" xfId="0" applyFont="1" applyFill="1" applyBorder="1" applyAlignment="1">
      <alignment horizontal="center" vertical="center"/>
    </xf>
    <xf numFmtId="0" fontId="0" fillId="34" borderId="31" xfId="0" applyFont="1" applyFill="1" applyBorder="1" applyAlignment="1">
      <alignment horizontal="center" vertical="center"/>
    </xf>
    <xf numFmtId="0" fontId="8" fillId="34" borderId="0" xfId="0" applyFont="1" applyFill="1" applyBorder="1" applyAlignment="1">
      <alignment vertical="center"/>
    </xf>
    <xf numFmtId="0" fontId="5" fillId="34" borderId="0" xfId="0" applyFont="1" applyFill="1" applyBorder="1" applyAlignment="1">
      <alignment vertical="center"/>
    </xf>
    <xf numFmtId="0" fontId="5" fillId="34" borderId="31" xfId="0" applyFont="1" applyFill="1" applyBorder="1" applyAlignment="1">
      <alignment horizontal="left" vertical="top"/>
    </xf>
    <xf numFmtId="0" fontId="5" fillId="34" borderId="0" xfId="0" applyFont="1" applyFill="1" applyBorder="1" applyAlignment="1">
      <alignment vertical="top"/>
    </xf>
    <xf numFmtId="0" fontId="5" fillId="34" borderId="32" xfId="0" applyFont="1" applyFill="1" applyBorder="1" applyAlignment="1">
      <alignment vertical="center"/>
    </xf>
    <xf numFmtId="0" fontId="8" fillId="34" borderId="0" xfId="0" applyFont="1" applyFill="1" applyBorder="1" applyAlignment="1">
      <alignment vertical="top" wrapText="1"/>
    </xf>
    <xf numFmtId="0" fontId="10" fillId="34" borderId="21"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17" xfId="0" applyFont="1" applyFill="1" applyBorder="1" applyAlignment="1">
      <alignment horizontal="center" vertical="center"/>
    </xf>
    <xf numFmtId="0" fontId="10" fillId="34" borderId="17" xfId="0" applyFont="1" applyFill="1" applyBorder="1" applyAlignment="1">
      <alignment horizontal="center" vertical="center"/>
    </xf>
    <xf numFmtId="0" fontId="5" fillId="34" borderId="17" xfId="0" applyFont="1" applyFill="1" applyBorder="1" applyAlignment="1">
      <alignment horizontal="center" vertical="center"/>
    </xf>
    <xf numFmtId="0" fontId="11" fillId="34" borderId="17" xfId="0" applyFont="1" applyFill="1" applyBorder="1" applyAlignment="1">
      <alignment horizontal="center" vertical="top"/>
    </xf>
    <xf numFmtId="0" fontId="10" fillId="34" borderId="52" xfId="0" applyFont="1" applyFill="1" applyBorder="1" applyAlignment="1">
      <alignment horizontal="center" vertical="center"/>
    </xf>
    <xf numFmtId="0" fontId="5" fillId="34" borderId="31" xfId="0" applyFont="1" applyFill="1" applyBorder="1" applyAlignment="1">
      <alignment horizontal="center" vertical="center"/>
    </xf>
    <xf numFmtId="0" fontId="11" fillId="34" borderId="31" xfId="0" applyFont="1" applyFill="1" applyBorder="1" applyAlignment="1">
      <alignment horizontal="left" vertical="center"/>
    </xf>
    <xf numFmtId="0" fontId="11" fillId="34" borderId="16" xfId="0" applyFont="1" applyFill="1" applyBorder="1" applyAlignment="1">
      <alignment horizontal="center" vertical="center"/>
    </xf>
    <xf numFmtId="0" fontId="10" fillId="34" borderId="16" xfId="0" applyFont="1" applyFill="1" applyBorder="1" applyAlignment="1">
      <alignment horizontal="center" vertical="center"/>
    </xf>
    <xf numFmtId="0" fontId="5" fillId="34" borderId="16" xfId="0" applyFont="1" applyFill="1" applyBorder="1" applyAlignment="1">
      <alignment horizontal="center" vertical="center"/>
    </xf>
    <xf numFmtId="0" fontId="11" fillId="34" borderId="16" xfId="0" applyFont="1" applyFill="1" applyBorder="1" applyAlignment="1">
      <alignment horizontal="center" vertical="top"/>
    </xf>
    <xf numFmtId="0" fontId="11" fillId="34" borderId="31" xfId="0" applyFont="1" applyFill="1" applyBorder="1" applyAlignment="1">
      <alignment horizontal="left"/>
    </xf>
    <xf numFmtId="0" fontId="11" fillId="34" borderId="0" xfId="0" applyFont="1" applyFill="1" applyBorder="1" applyAlignment="1">
      <alignment horizontal="left"/>
    </xf>
    <xf numFmtId="0" fontId="5" fillId="34" borderId="31" xfId="0" applyFont="1" applyFill="1" applyBorder="1" applyAlignment="1">
      <alignment horizontal="left"/>
    </xf>
    <xf numFmtId="0" fontId="11" fillId="34" borderId="0" xfId="0" applyFont="1" applyFill="1" applyBorder="1" applyAlignment="1">
      <alignment horizontal="center" vertical="center" wrapText="1"/>
    </xf>
    <xf numFmtId="0" fontId="5" fillId="34" borderId="31" xfId="0" applyFont="1" applyFill="1" applyBorder="1" applyAlignment="1">
      <alignment horizontal="center" vertical="center" wrapText="1"/>
    </xf>
    <xf numFmtId="0" fontId="8" fillId="34" borderId="0" xfId="0" applyFont="1" applyFill="1" applyBorder="1" applyAlignment="1">
      <alignment horizontal="center" vertical="center"/>
    </xf>
    <xf numFmtId="0" fontId="5" fillId="34" borderId="31" xfId="0" applyFont="1" applyFill="1" applyBorder="1" applyAlignment="1">
      <alignment vertical="center"/>
    </xf>
    <xf numFmtId="0" fontId="11" fillId="34" borderId="23" xfId="0" applyFont="1" applyFill="1" applyBorder="1" applyAlignment="1">
      <alignment horizontal="center" vertical="center"/>
    </xf>
    <xf numFmtId="0" fontId="5" fillId="34" borderId="38" xfId="0" applyFont="1" applyFill="1" applyBorder="1" applyAlignment="1">
      <alignment horizontal="center" vertical="center"/>
    </xf>
    <xf numFmtId="0" fontId="8" fillId="34" borderId="23" xfId="0" applyFont="1" applyFill="1" applyBorder="1" applyAlignment="1">
      <alignment vertical="top" wrapText="1"/>
    </xf>
    <xf numFmtId="0" fontId="5" fillId="34" borderId="23" xfId="0" applyFont="1" applyFill="1" applyBorder="1" applyAlignment="1">
      <alignment vertical="center"/>
    </xf>
    <xf numFmtId="0" fontId="8" fillId="34" borderId="23" xfId="0" applyFont="1" applyFill="1" applyBorder="1" applyAlignment="1">
      <alignment vertical="center"/>
    </xf>
    <xf numFmtId="0" fontId="5" fillId="34" borderId="38" xfId="0" applyFont="1" applyFill="1" applyBorder="1" applyAlignment="1">
      <alignment vertical="center"/>
    </xf>
    <xf numFmtId="0" fontId="5" fillId="34" borderId="23" xfId="0" applyFont="1" applyFill="1" applyBorder="1" applyAlignment="1">
      <alignment vertical="top"/>
    </xf>
    <xf numFmtId="0" fontId="5" fillId="34" borderId="53" xfId="0" applyFont="1" applyFill="1" applyBorder="1" applyAlignment="1">
      <alignment vertical="center"/>
    </xf>
    <xf numFmtId="176" fontId="10" fillId="0" borderId="0" xfId="0" applyNumberFormat="1" applyFont="1" applyFill="1" applyBorder="1" applyAlignment="1">
      <alignment vertical="center" shrinkToFit="1"/>
    </xf>
    <xf numFmtId="0" fontId="10" fillId="34" borderId="10" xfId="0" applyFont="1" applyFill="1" applyBorder="1" applyAlignment="1">
      <alignment horizontal="center" vertical="center"/>
    </xf>
    <xf numFmtId="0" fontId="10" fillId="34" borderId="54" xfId="0" applyFont="1" applyFill="1" applyBorder="1" applyAlignment="1">
      <alignment horizontal="center" vertical="center"/>
    </xf>
    <xf numFmtId="0" fontId="8" fillId="35" borderId="45" xfId="0" applyFont="1" applyFill="1" applyBorder="1" applyAlignment="1">
      <alignment horizontal="center" vertical="center"/>
    </xf>
    <xf numFmtId="203" fontId="10" fillId="34" borderId="10" xfId="0" applyNumberFormat="1" applyFont="1" applyFill="1" applyBorder="1" applyAlignment="1">
      <alignment horizontal="center" vertical="center"/>
    </xf>
    <xf numFmtId="206" fontId="10" fillId="34" borderId="49" xfId="0" applyNumberFormat="1" applyFont="1" applyFill="1" applyBorder="1" applyAlignment="1">
      <alignment horizontal="center" vertical="center"/>
    </xf>
    <xf numFmtId="0" fontId="10" fillId="34" borderId="18" xfId="0" applyNumberFormat="1" applyFont="1" applyFill="1" applyBorder="1" applyAlignment="1">
      <alignment horizontal="center" vertical="center"/>
    </xf>
    <xf numFmtId="0" fontId="11" fillId="0" borderId="39" xfId="0" applyFont="1" applyFill="1" applyBorder="1" applyAlignment="1">
      <alignment horizontal="right" vertical="center"/>
    </xf>
    <xf numFmtId="205" fontId="10" fillId="0" borderId="25" xfId="0" applyNumberFormat="1" applyFont="1" applyFill="1" applyBorder="1" applyAlignment="1">
      <alignment horizontal="center" vertical="center"/>
    </xf>
    <xf numFmtId="205" fontId="10" fillId="0" borderId="26" xfId="0" applyNumberFormat="1" applyFont="1" applyFill="1" applyBorder="1" applyAlignment="1">
      <alignment horizontal="center" vertical="center"/>
    </xf>
    <xf numFmtId="0" fontId="16" fillId="0" borderId="31" xfId="0" applyFont="1" applyFill="1" applyBorder="1" applyAlignment="1">
      <alignment horizontal="center" vertical="center"/>
    </xf>
    <xf numFmtId="0" fontId="11" fillId="0" borderId="31" xfId="0" applyFont="1" applyBorder="1" applyAlignment="1">
      <alignment vertical="center"/>
    </xf>
    <xf numFmtId="0" fontId="16" fillId="0" borderId="38" xfId="0" applyFont="1" applyFill="1" applyBorder="1" applyAlignment="1">
      <alignment vertical="center"/>
    </xf>
    <xf numFmtId="0" fontId="11" fillId="0" borderId="53" xfId="0" applyFont="1" applyFill="1" applyBorder="1" applyAlignment="1">
      <alignment horizontal="right" vertical="center"/>
    </xf>
    <xf numFmtId="0" fontId="11" fillId="0" borderId="14"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55" xfId="0" applyFont="1" applyFill="1" applyBorder="1" applyAlignment="1">
      <alignment horizontal="center" vertical="top"/>
    </xf>
    <xf numFmtId="0" fontId="11" fillId="0" borderId="0" xfId="0" applyFont="1" applyFill="1" applyBorder="1" applyAlignment="1">
      <alignment horizontal="center" vertical="center"/>
    </xf>
    <xf numFmtId="0" fontId="11" fillId="0" borderId="51" xfId="0" applyFont="1" applyFill="1" applyBorder="1" applyAlignment="1">
      <alignment vertical="center"/>
    </xf>
    <xf numFmtId="0" fontId="11" fillId="0" borderId="55" xfId="0" applyFont="1" applyFill="1" applyBorder="1" applyAlignment="1">
      <alignment horizontal="center" vertical="top" textRotation="255"/>
    </xf>
    <xf numFmtId="0" fontId="10" fillId="0" borderId="32" xfId="0" applyFont="1" applyFill="1" applyBorder="1" applyAlignment="1">
      <alignment horizontal="center" vertical="top"/>
    </xf>
    <xf numFmtId="0" fontId="11" fillId="0" borderId="56" xfId="0" applyFont="1" applyFill="1" applyBorder="1" applyAlignment="1">
      <alignment vertical="center"/>
    </xf>
    <xf numFmtId="0" fontId="11" fillId="0" borderId="57" xfId="0" applyFont="1" applyFill="1" applyBorder="1" applyAlignment="1">
      <alignment vertical="center"/>
    </xf>
    <xf numFmtId="0" fontId="11" fillId="0" borderId="17" xfId="0" applyFont="1" applyFill="1" applyBorder="1" applyAlignment="1">
      <alignment vertical="center"/>
    </xf>
    <xf numFmtId="0" fontId="11" fillId="0" borderId="52" xfId="0" applyFont="1" applyFill="1" applyBorder="1" applyAlignment="1">
      <alignment vertical="center"/>
    </xf>
    <xf numFmtId="0" fontId="10" fillId="0" borderId="18" xfId="0" applyFont="1" applyFill="1" applyBorder="1" applyAlignment="1">
      <alignment horizontal="center" vertical="center"/>
    </xf>
    <xf numFmtId="206" fontId="10" fillId="0" borderId="0" xfId="0" applyNumberFormat="1" applyFont="1" applyFill="1" applyBorder="1" applyAlignment="1">
      <alignment vertical="center"/>
    </xf>
    <xf numFmtId="0" fontId="11" fillId="0" borderId="58" xfId="0" applyFont="1" applyFill="1" applyBorder="1" applyAlignment="1">
      <alignment horizontal="center" vertical="center"/>
    </xf>
    <xf numFmtId="0" fontId="11" fillId="0" borderId="17" xfId="0" applyFont="1" applyFill="1" applyBorder="1" applyAlignment="1">
      <alignment horizontal="left" vertical="center"/>
    </xf>
    <xf numFmtId="0" fontId="10" fillId="0" borderId="12" xfId="0" applyNumberFormat="1" applyFont="1" applyFill="1" applyBorder="1" applyAlignment="1">
      <alignment horizontal="center" vertical="center"/>
    </xf>
    <xf numFmtId="195" fontId="10" fillId="0" borderId="21" xfId="0" applyNumberFormat="1" applyFont="1" applyFill="1" applyBorder="1" applyAlignment="1">
      <alignment horizontal="center" vertical="center"/>
    </xf>
    <xf numFmtId="2" fontId="10" fillId="0" borderId="59" xfId="0" applyNumberFormat="1" applyFont="1" applyFill="1" applyBorder="1" applyAlignment="1" applyProtection="1">
      <alignment horizontal="center" vertical="center"/>
      <protection locked="0"/>
    </xf>
    <xf numFmtId="207" fontId="9" fillId="0" borderId="23" xfId="0" applyNumberFormat="1" applyFont="1" applyFill="1" applyBorder="1" applyAlignment="1">
      <alignment vertical="center"/>
    </xf>
    <xf numFmtId="206" fontId="10" fillId="0" borderId="0" xfId="0" applyNumberFormat="1" applyFont="1" applyFill="1" applyAlignment="1">
      <alignment vertical="center"/>
    </xf>
    <xf numFmtId="195" fontId="10" fillId="0" borderId="12" xfId="0" applyNumberFormat="1" applyFont="1" applyFill="1" applyBorder="1" applyAlignment="1">
      <alignment horizontal="center" vertical="center"/>
    </xf>
    <xf numFmtId="0" fontId="5" fillId="0" borderId="23" xfId="0" applyFont="1" applyBorder="1" applyAlignment="1">
      <alignment vertical="center"/>
    </xf>
    <xf numFmtId="0" fontId="5" fillId="0" borderId="0" xfId="0" applyFont="1" applyAlignment="1">
      <alignment vertical="top"/>
    </xf>
    <xf numFmtId="0" fontId="5" fillId="0" borderId="0" xfId="0" applyFont="1" applyAlignment="1">
      <alignment/>
    </xf>
    <xf numFmtId="0" fontId="17" fillId="0" borderId="0" xfId="0" applyFont="1" applyAlignment="1">
      <alignment vertical="center"/>
    </xf>
    <xf numFmtId="0" fontId="0" fillId="0" borderId="17" xfId="0" applyBorder="1" applyAlignment="1">
      <alignment vertical="center"/>
    </xf>
    <xf numFmtId="0" fontId="5" fillId="0" borderId="17" xfId="0" applyFont="1" applyFill="1" applyBorder="1" applyAlignment="1">
      <alignment vertical="center"/>
    </xf>
    <xf numFmtId="0" fontId="9" fillId="0" borderId="13" xfId="0" applyFont="1" applyFill="1" applyBorder="1" applyAlignment="1">
      <alignment vertical="center"/>
    </xf>
    <xf numFmtId="0" fontId="11" fillId="0" borderId="55" xfId="0" applyFont="1" applyFill="1" applyBorder="1" applyAlignment="1">
      <alignment vertical="top"/>
    </xf>
    <xf numFmtId="0" fontId="9" fillId="0" borderId="17" xfId="0" applyFont="1" applyFill="1" applyBorder="1" applyAlignment="1">
      <alignment vertical="center"/>
    </xf>
    <xf numFmtId="178" fontId="10" fillId="0" borderId="17" xfId="0" applyNumberFormat="1" applyFont="1" applyFill="1" applyBorder="1" applyAlignment="1">
      <alignment vertical="center"/>
    </xf>
    <xf numFmtId="0" fontId="0" fillId="0" borderId="55" xfId="0" applyBorder="1" applyAlignment="1">
      <alignment horizontal="center" vertical="top" wrapText="1"/>
    </xf>
    <xf numFmtId="0" fontId="11" fillId="34" borderId="31" xfId="0" applyFont="1" applyFill="1" applyBorder="1" applyAlignment="1">
      <alignment horizontal="left" vertical="top"/>
    </xf>
    <xf numFmtId="176" fontId="9" fillId="0" borderId="0" xfId="0" applyNumberFormat="1" applyFont="1" applyFill="1" applyAlignment="1">
      <alignment vertical="center"/>
    </xf>
    <xf numFmtId="0" fontId="48" fillId="0" borderId="45" xfId="0" applyFont="1" applyFill="1" applyBorder="1" applyAlignment="1">
      <alignment horizontal="center" vertical="center"/>
    </xf>
    <xf numFmtId="2" fontId="49" fillId="0" borderId="60" xfId="0" applyNumberFormat="1" applyFont="1" applyFill="1" applyBorder="1" applyAlignment="1" applyProtection="1">
      <alignment horizontal="center" vertical="center"/>
      <protection locked="0"/>
    </xf>
    <xf numFmtId="2" fontId="49" fillId="0" borderId="59" xfId="0" applyNumberFormat="1" applyFont="1" applyFill="1" applyBorder="1" applyAlignment="1" applyProtection="1">
      <alignment horizontal="center" vertical="center"/>
      <protection locked="0"/>
    </xf>
    <xf numFmtId="0" fontId="11" fillId="0" borderId="51" xfId="0" applyFont="1" applyFill="1" applyBorder="1" applyAlignment="1">
      <alignment horizontal="left" vertical="center"/>
    </xf>
    <xf numFmtId="0" fontId="11" fillId="0" borderId="13" xfId="0" applyFont="1" applyFill="1" applyBorder="1" applyAlignment="1">
      <alignment horizontal="left" vertical="center"/>
    </xf>
    <xf numFmtId="0" fontId="11" fillId="34" borderId="61" xfId="0" applyFont="1" applyFill="1" applyBorder="1" applyAlignment="1">
      <alignment horizontal="center" vertical="center"/>
    </xf>
    <xf numFmtId="0" fontId="11" fillId="34" borderId="62" xfId="0" applyFont="1" applyFill="1" applyBorder="1" applyAlignment="1">
      <alignment vertical="center"/>
    </xf>
    <xf numFmtId="0" fontId="11" fillId="0" borderId="25" xfId="0" applyFont="1" applyFill="1" applyBorder="1" applyAlignment="1">
      <alignment horizontal="center" vertical="center"/>
    </xf>
    <xf numFmtId="0" fontId="11" fillId="0" borderId="12" xfId="0" applyFont="1" applyFill="1" applyBorder="1" applyAlignment="1">
      <alignment horizontal="center" vertical="center"/>
    </xf>
    <xf numFmtId="0" fontId="10" fillId="0" borderId="12" xfId="0" applyFont="1" applyFill="1" applyBorder="1" applyAlignment="1">
      <alignment vertical="center"/>
    </xf>
    <xf numFmtId="0" fontId="11" fillId="34" borderId="63" xfId="0" applyFont="1" applyFill="1" applyBorder="1" applyAlignment="1">
      <alignment horizontal="center" vertical="center" wrapText="1"/>
    </xf>
    <xf numFmtId="0" fontId="13" fillId="34" borderId="64" xfId="0" applyFont="1" applyFill="1" applyBorder="1" applyAlignment="1">
      <alignment vertical="center"/>
    </xf>
    <xf numFmtId="0" fontId="13" fillId="34" borderId="65" xfId="0" applyFont="1" applyFill="1" applyBorder="1" applyAlignment="1">
      <alignment vertical="center"/>
    </xf>
    <xf numFmtId="0" fontId="11" fillId="34" borderId="66" xfId="0" applyFont="1" applyFill="1" applyBorder="1" applyAlignment="1">
      <alignment horizontal="center" vertical="center"/>
    </xf>
    <xf numFmtId="0" fontId="11" fillId="34" borderId="67" xfId="0" applyFont="1" applyFill="1" applyBorder="1" applyAlignment="1">
      <alignment horizontal="center" vertical="center"/>
    </xf>
    <xf numFmtId="0" fontId="11" fillId="34" borderId="27" xfId="0" applyFont="1" applyFill="1" applyBorder="1" applyAlignment="1">
      <alignment horizontal="center" vertical="center"/>
    </xf>
    <xf numFmtId="0" fontId="11" fillId="34" borderId="54" xfId="0" applyFont="1" applyFill="1" applyBorder="1" applyAlignment="1">
      <alignment vertical="center"/>
    </xf>
    <xf numFmtId="0" fontId="11" fillId="0" borderId="44" xfId="0" applyFont="1" applyFill="1" applyBorder="1" applyAlignment="1">
      <alignment vertical="center" shrinkToFit="1"/>
    </xf>
    <xf numFmtId="0" fontId="11" fillId="0" borderId="68" xfId="0" applyFont="1" applyFill="1" applyBorder="1" applyAlignment="1">
      <alignment vertical="center" shrinkToFit="1"/>
    </xf>
    <xf numFmtId="0" fontId="11" fillId="34" borderId="66" xfId="0" applyFont="1" applyFill="1" applyBorder="1" applyAlignment="1">
      <alignment horizontal="center" vertical="center" wrapText="1"/>
    </xf>
    <xf numFmtId="0" fontId="11" fillId="0" borderId="69" xfId="0" applyFont="1" applyFill="1" applyBorder="1" applyAlignment="1">
      <alignment horizontal="left" vertical="center"/>
    </xf>
    <xf numFmtId="0" fontId="11" fillId="0" borderId="27" xfId="0" applyFont="1" applyFill="1" applyBorder="1" applyAlignment="1">
      <alignment horizontal="left" vertical="center"/>
    </xf>
    <xf numFmtId="0" fontId="11" fillId="0" borderId="51"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47" xfId="0" applyFont="1" applyFill="1" applyBorder="1" applyAlignment="1">
      <alignment vertical="center"/>
    </xf>
    <xf numFmtId="0" fontId="11" fillId="0" borderId="23" xfId="0" applyFont="1" applyFill="1" applyBorder="1" applyAlignment="1">
      <alignment vertical="center"/>
    </xf>
    <xf numFmtId="0" fontId="11" fillId="0" borderId="70" xfId="0" applyFont="1" applyFill="1" applyBorder="1" applyAlignment="1">
      <alignment vertical="center"/>
    </xf>
    <xf numFmtId="0" fontId="11" fillId="0" borderId="22" xfId="0" applyFont="1" applyFill="1" applyBorder="1" applyAlignment="1">
      <alignment horizontal="center" vertical="center"/>
    </xf>
    <xf numFmtId="0" fontId="11" fillId="0" borderId="30" xfId="0" applyFont="1" applyFill="1" applyBorder="1" applyAlignment="1">
      <alignment vertical="center"/>
    </xf>
    <xf numFmtId="0" fontId="4" fillId="34" borderId="63" xfId="0" applyFont="1" applyFill="1" applyBorder="1" applyAlignment="1">
      <alignment horizontal="center" vertical="center" wrapText="1"/>
    </xf>
    <xf numFmtId="0" fontId="4" fillId="34" borderId="65" xfId="0" applyFont="1" applyFill="1" applyBorder="1" applyAlignment="1">
      <alignment horizontal="center" vertical="center" wrapText="1"/>
    </xf>
    <xf numFmtId="0" fontId="11" fillId="34" borderId="22" xfId="0" applyFont="1" applyFill="1" applyBorder="1" applyAlignment="1">
      <alignment horizontal="center" vertical="center"/>
    </xf>
    <xf numFmtId="0" fontId="11" fillId="34" borderId="30" xfId="0" applyFont="1" applyFill="1" applyBorder="1" applyAlignment="1">
      <alignment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1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xf>
    <xf numFmtId="0" fontId="8" fillId="0" borderId="11" xfId="0" applyFont="1" applyFill="1" applyBorder="1" applyAlignment="1">
      <alignment horizontal="center" vertical="center"/>
    </xf>
    <xf numFmtId="0" fontId="5" fillId="0" borderId="21" xfId="0" applyFont="1" applyFill="1" applyBorder="1" applyAlignment="1">
      <alignment horizontal="center" vertical="center"/>
    </xf>
    <xf numFmtId="0" fontId="8" fillId="0" borderId="44" xfId="0" applyFont="1" applyFill="1" applyBorder="1" applyAlignment="1">
      <alignment horizontal="center" vertical="center"/>
    </xf>
    <xf numFmtId="209" fontId="10" fillId="0" borderId="71" xfId="0" applyNumberFormat="1" applyFont="1" applyFill="1" applyBorder="1" applyAlignment="1" applyProtection="1">
      <alignment horizontal="center" vertical="center"/>
      <protection locked="0"/>
    </xf>
    <xf numFmtId="209" fontId="10" fillId="0" borderId="72" xfId="0" applyNumberFormat="1" applyFont="1" applyFill="1" applyBorder="1" applyAlignment="1" applyProtection="1">
      <alignment horizontal="center" vertical="center"/>
      <protection locked="0"/>
    </xf>
    <xf numFmtId="0" fontId="5" fillId="0" borderId="46"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11" fillId="0" borderId="17"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48" fillId="0" borderId="71" xfId="0" applyFont="1" applyFill="1" applyBorder="1" applyAlignment="1" applyProtection="1">
      <alignment horizontal="center" vertical="center"/>
      <protection locked="0"/>
    </xf>
    <xf numFmtId="0" fontId="48" fillId="0" borderId="72" xfId="0" applyFont="1" applyFill="1" applyBorder="1" applyAlignment="1" applyProtection="1">
      <alignment horizontal="center" vertical="center"/>
      <protection locked="0"/>
    </xf>
    <xf numFmtId="0" fontId="11" fillId="0" borderId="0"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12"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73" xfId="0" applyFont="1" applyFill="1" applyBorder="1" applyAlignment="1">
      <alignment horizontal="center" vertical="center"/>
    </xf>
    <xf numFmtId="0" fontId="11" fillId="0" borderId="70" xfId="0" applyFont="1" applyFill="1" applyBorder="1" applyAlignment="1">
      <alignment horizontal="center" vertical="center"/>
    </xf>
    <xf numFmtId="0" fontId="9" fillId="34" borderId="31" xfId="0" applyFont="1" applyFill="1" applyBorder="1" applyAlignment="1">
      <alignment horizontal="center" vertical="center"/>
    </xf>
    <xf numFmtId="0" fontId="9" fillId="34" borderId="0" xfId="0" applyFont="1" applyFill="1" applyBorder="1" applyAlignment="1">
      <alignment horizontal="center" vertical="center"/>
    </xf>
    <xf numFmtId="0" fontId="11" fillId="34" borderId="65" xfId="0" applyFont="1" applyFill="1" applyBorder="1" applyAlignment="1">
      <alignment horizontal="center" vertical="center" wrapText="1"/>
    </xf>
    <xf numFmtId="0" fontId="11" fillId="34" borderId="31"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31"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3" fillId="34" borderId="0" xfId="0" applyFont="1" applyFill="1" applyBorder="1" applyAlignment="1">
      <alignment horizontal="center" vertical="center"/>
    </xf>
    <xf numFmtId="0" fontId="13" fillId="34" borderId="31" xfId="0" applyFont="1" applyFill="1" applyBorder="1" applyAlignment="1">
      <alignment horizontal="center" vertical="center"/>
    </xf>
    <xf numFmtId="0" fontId="11" fillId="0" borderId="44" xfId="0" applyFont="1" applyFill="1" applyBorder="1" applyAlignment="1">
      <alignment horizontal="left" vertical="center"/>
    </xf>
    <xf numFmtId="0" fontId="11" fillId="0" borderId="68"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34" borderId="38" xfId="0" applyFont="1" applyFill="1" applyBorder="1" applyAlignment="1">
      <alignment horizontal="center" vertical="center"/>
    </xf>
    <xf numFmtId="0" fontId="11" fillId="34" borderId="23" xfId="0" applyFont="1" applyFill="1" applyBorder="1" applyAlignment="1">
      <alignment horizontal="center" vertical="center"/>
    </xf>
    <xf numFmtId="203" fontId="9" fillId="34" borderId="0" xfId="0" applyNumberFormat="1" applyFont="1" applyFill="1" applyBorder="1" applyAlignment="1">
      <alignment horizontal="center" vertical="center"/>
    </xf>
    <xf numFmtId="0" fontId="10" fillId="34" borderId="0" xfId="0" applyFont="1" applyFill="1" applyAlignment="1">
      <alignment horizontal="center" vertical="center"/>
    </xf>
    <xf numFmtId="0" fontId="5" fillId="34" borderId="0" xfId="0" applyFont="1" applyFill="1" applyBorder="1" applyAlignment="1">
      <alignment horizontal="center" vertical="center"/>
    </xf>
    <xf numFmtId="0" fontId="11" fillId="34" borderId="32" xfId="0" applyFont="1" applyFill="1" applyBorder="1" applyAlignment="1">
      <alignment horizontal="center" vertical="center"/>
    </xf>
    <xf numFmtId="0" fontId="11" fillId="34" borderId="31" xfId="0" applyFont="1" applyFill="1" applyBorder="1" applyAlignment="1">
      <alignment horizontal="center" shrinkToFit="1"/>
    </xf>
    <xf numFmtId="0" fontId="11" fillId="34" borderId="0" xfId="0" applyFont="1" applyFill="1" applyBorder="1" applyAlignment="1">
      <alignment horizontal="center" shrinkToFit="1"/>
    </xf>
    <xf numFmtId="0" fontId="11" fillId="34" borderId="32" xfId="0" applyFont="1" applyFill="1" applyBorder="1" applyAlignment="1">
      <alignment horizontal="center" shrinkToFit="1"/>
    </xf>
    <xf numFmtId="0" fontId="11" fillId="0" borderId="24" xfId="0" applyFont="1" applyFill="1" applyBorder="1" applyAlignment="1">
      <alignment horizontal="center" vertical="center"/>
    </xf>
    <xf numFmtId="0" fontId="11" fillId="0" borderId="11" xfId="0" applyFont="1" applyFill="1" applyBorder="1" applyAlignment="1">
      <alignment horizontal="center" vertical="center" wrapText="1"/>
    </xf>
    <xf numFmtId="0" fontId="10" fillId="0" borderId="18" xfId="0" applyFont="1" applyFill="1" applyBorder="1" applyAlignment="1">
      <alignment horizontal="center" vertical="center"/>
    </xf>
    <xf numFmtId="0" fontId="10" fillId="0" borderId="11" xfId="0" applyFont="1" applyFill="1" applyBorder="1" applyAlignment="1">
      <alignment horizontal="center" vertical="center"/>
    </xf>
    <xf numFmtId="0" fontId="11" fillId="34" borderId="46" xfId="0" applyFont="1" applyFill="1" applyBorder="1" applyAlignment="1">
      <alignment horizontal="center" vertical="center" wrapText="1"/>
    </xf>
    <xf numFmtId="0" fontId="11" fillId="34" borderId="50"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9" fillId="34" borderId="49" xfId="0" applyNumberFormat="1" applyFont="1" applyFill="1" applyBorder="1" applyAlignment="1">
      <alignment horizontal="center" vertical="center"/>
    </xf>
    <xf numFmtId="206" fontId="9" fillId="0" borderId="74" xfId="0" applyNumberFormat="1" applyFont="1" applyFill="1" applyBorder="1" applyAlignment="1" applyProtection="1">
      <alignment horizontal="center" vertical="center"/>
      <protection locked="0"/>
    </xf>
    <xf numFmtId="206" fontId="9" fillId="0" borderId="75" xfId="0" applyNumberFormat="1" applyFont="1" applyFill="1" applyBorder="1" applyAlignment="1" applyProtection="1">
      <alignment horizontal="center" vertical="center"/>
      <protection locked="0"/>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0" fillId="0" borderId="16" xfId="0" applyFont="1" applyFill="1" applyBorder="1" applyAlignment="1">
      <alignment vertical="center"/>
    </xf>
    <xf numFmtId="0" fontId="11" fillId="0" borderId="51"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0" xfId="0" applyFont="1" applyAlignment="1">
      <alignment horizontal="left" vertical="center"/>
    </xf>
    <xf numFmtId="207" fontId="10" fillId="0" borderId="12" xfId="0" applyNumberFormat="1" applyFont="1" applyFill="1" applyBorder="1" applyAlignment="1">
      <alignment horizontal="center" vertical="center"/>
    </xf>
    <xf numFmtId="0" fontId="11" fillId="0" borderId="55" xfId="0" applyFont="1" applyFill="1" applyBorder="1" applyAlignment="1">
      <alignment horizontal="center" vertical="center"/>
    </xf>
    <xf numFmtId="207" fontId="10" fillId="0" borderId="17" xfId="0" applyNumberFormat="1" applyFont="1" applyFill="1" applyBorder="1" applyAlignment="1">
      <alignment horizontal="center" vertical="center"/>
    </xf>
    <xf numFmtId="206" fontId="14" fillId="0" borderId="39" xfId="0" applyNumberFormat="1" applyFont="1" applyFill="1" applyBorder="1" applyAlignment="1">
      <alignment horizontal="center" vertical="center"/>
    </xf>
    <xf numFmtId="0" fontId="11" fillId="0" borderId="76"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77" xfId="0" applyFont="1" applyFill="1" applyBorder="1" applyAlignment="1">
      <alignment horizontal="center" vertical="center"/>
    </xf>
    <xf numFmtId="0" fontId="11" fillId="0" borderId="34" xfId="0" applyFont="1" applyFill="1" applyBorder="1" applyAlignment="1">
      <alignment horizontal="center" vertical="center"/>
    </xf>
    <xf numFmtId="0" fontId="14" fillId="0" borderId="74" xfId="0" applyFont="1" applyFill="1" applyBorder="1" applyAlignment="1">
      <alignment horizontal="center" vertical="center"/>
    </xf>
    <xf numFmtId="0" fontId="14" fillId="0" borderId="75" xfId="0" applyFont="1" applyFill="1" applyBorder="1" applyAlignment="1">
      <alignment horizontal="center" vertical="center"/>
    </xf>
    <xf numFmtId="0" fontId="11" fillId="0" borderId="78"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79" xfId="0" applyFont="1" applyFill="1" applyBorder="1" applyAlignment="1">
      <alignment horizontal="center" vertical="center"/>
    </xf>
    <xf numFmtId="0" fontId="11" fillId="0" borderId="80" xfId="0" applyFont="1" applyFill="1" applyBorder="1" applyAlignment="1">
      <alignment horizontal="center" vertical="center"/>
    </xf>
    <xf numFmtId="207" fontId="10" fillId="0" borderId="18" xfId="0" applyNumberFormat="1" applyFont="1" applyFill="1" applyBorder="1" applyAlignment="1">
      <alignment horizontal="center" vertical="center"/>
    </xf>
    <xf numFmtId="206" fontId="9" fillId="0" borderId="81" xfId="0" applyNumberFormat="1" applyFont="1" applyFill="1" applyBorder="1" applyAlignment="1" applyProtection="1">
      <alignment horizontal="center" vertical="center"/>
      <protection locked="0"/>
    </xf>
    <xf numFmtId="0" fontId="10" fillId="0" borderId="12" xfId="0" applyFont="1" applyFill="1" applyBorder="1" applyAlignment="1">
      <alignment horizontal="center" vertical="center"/>
    </xf>
    <xf numFmtId="207" fontId="10" fillId="0" borderId="11" xfId="0" applyNumberFormat="1" applyFont="1" applyFill="1" applyBorder="1" applyAlignment="1">
      <alignment horizontal="center" vertical="center"/>
    </xf>
    <xf numFmtId="207" fontId="9" fillId="34" borderId="49" xfId="0" applyNumberFormat="1" applyFont="1" applyFill="1" applyBorder="1" applyAlignment="1">
      <alignment horizontal="center" vertical="center"/>
    </xf>
    <xf numFmtId="2" fontId="6" fillId="0" borderId="80" xfId="0" applyNumberFormat="1" applyFont="1" applyFill="1" applyBorder="1" applyAlignment="1">
      <alignment horizontal="center" vertical="center"/>
    </xf>
    <xf numFmtId="2" fontId="6" fillId="0" borderId="33" xfId="0" applyNumberFormat="1" applyFont="1" applyFill="1" applyBorder="1" applyAlignment="1">
      <alignment horizontal="center" vertical="center"/>
    </xf>
    <xf numFmtId="0" fontId="11" fillId="0" borderId="0" xfId="0" applyFont="1" applyAlignment="1">
      <alignment horizontal="left" vertical="center" wrapText="1"/>
    </xf>
    <xf numFmtId="0" fontId="8" fillId="0" borderId="5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17"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7" xfId="0" applyFont="1" applyFill="1" applyBorder="1" applyAlignment="1">
      <alignment horizontal="center" vertical="center"/>
    </xf>
    <xf numFmtId="0" fontId="10" fillId="0" borderId="0" xfId="0" applyFont="1" applyFill="1" applyBorder="1" applyAlignment="1">
      <alignment horizontal="center" vertical="center"/>
    </xf>
    <xf numFmtId="0" fontId="10" fillId="34" borderId="0" xfId="0" applyFont="1" applyFill="1" applyBorder="1" applyAlignment="1">
      <alignment horizontal="center" vertical="center"/>
    </xf>
    <xf numFmtId="0" fontId="11" fillId="0" borderId="52" xfId="0" applyFont="1" applyFill="1" applyBorder="1" applyAlignment="1">
      <alignment horizontal="center" vertical="center"/>
    </xf>
    <xf numFmtId="0" fontId="11" fillId="34" borderId="31" xfId="0" applyFont="1" applyFill="1" applyBorder="1" applyAlignment="1">
      <alignment horizontal="center" wrapText="1"/>
    </xf>
    <xf numFmtId="0" fontId="11" fillId="34" borderId="0" xfId="0" applyFont="1" applyFill="1" applyBorder="1" applyAlignment="1">
      <alignment horizontal="center" wrapText="1"/>
    </xf>
    <xf numFmtId="195" fontId="10" fillId="0" borderId="13" xfId="0" applyNumberFormat="1" applyFont="1" applyFill="1" applyBorder="1" applyAlignment="1">
      <alignment horizontal="center" vertical="center"/>
    </xf>
    <xf numFmtId="195" fontId="10" fillId="0" borderId="17" xfId="0" applyNumberFormat="1" applyFont="1" applyFill="1" applyBorder="1" applyAlignment="1">
      <alignment horizontal="center" vertical="center"/>
    </xf>
    <xf numFmtId="0" fontId="11" fillId="34" borderId="51" xfId="0" applyFont="1" applyFill="1" applyBorder="1" applyAlignment="1">
      <alignment horizontal="left"/>
    </xf>
    <xf numFmtId="0" fontId="11" fillId="34" borderId="13" xfId="0" applyFont="1" applyFill="1" applyBorder="1" applyAlignment="1">
      <alignment horizontal="left"/>
    </xf>
    <xf numFmtId="206" fontId="9" fillId="0" borderId="39" xfId="0" applyNumberFormat="1" applyFont="1" applyFill="1" applyBorder="1" applyAlignment="1" applyProtection="1">
      <alignment horizontal="center" vertical="center" wrapText="1"/>
      <protection locked="0"/>
    </xf>
    <xf numFmtId="206" fontId="10" fillId="0" borderId="0" xfId="0" applyNumberFormat="1" applyFont="1" applyFill="1" applyBorder="1" applyAlignment="1">
      <alignment horizontal="center" vertical="center"/>
    </xf>
    <xf numFmtId="0" fontId="10" fillId="0" borderId="17" xfId="0" applyFont="1" applyFill="1" applyBorder="1" applyAlignment="1">
      <alignment vertical="center"/>
    </xf>
    <xf numFmtId="0" fontId="11" fillId="0" borderId="13" xfId="0" applyFont="1" applyFill="1" applyBorder="1" applyAlignment="1">
      <alignment horizontal="center" vertical="top"/>
    </xf>
    <xf numFmtId="0" fontId="11" fillId="0" borderId="17" xfId="0" applyFont="1" applyFill="1" applyBorder="1" applyAlignment="1">
      <alignment horizontal="center" vertical="top"/>
    </xf>
    <xf numFmtId="0" fontId="10" fillId="33" borderId="11"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55" xfId="0" applyFont="1" applyFill="1" applyBorder="1" applyAlignment="1">
      <alignment horizontal="center" vertical="center"/>
    </xf>
    <xf numFmtId="0" fontId="12" fillId="0" borderId="17" xfId="0" applyFont="1" applyFill="1" applyBorder="1" applyAlignment="1">
      <alignment horizontal="center" vertical="center"/>
    </xf>
    <xf numFmtId="0" fontId="8" fillId="35" borderId="45" xfId="0" applyFont="1" applyFill="1" applyBorder="1" applyAlignment="1">
      <alignment horizontal="center" vertical="center"/>
    </xf>
    <xf numFmtId="0" fontId="11" fillId="0" borderId="0" xfId="0" applyFont="1" applyAlignment="1">
      <alignment horizontal="left" vertical="top" wrapText="1"/>
    </xf>
    <xf numFmtId="0" fontId="14" fillId="35" borderId="74" xfId="0" applyFont="1" applyFill="1" applyBorder="1" applyAlignment="1">
      <alignment horizontal="center" vertical="center"/>
    </xf>
    <xf numFmtId="0" fontId="14" fillId="35" borderId="81" xfId="0" applyFont="1" applyFill="1" applyBorder="1" applyAlignment="1">
      <alignment horizontal="center" vertical="center"/>
    </xf>
    <xf numFmtId="0" fontId="14" fillId="35" borderId="75" xfId="0" applyFont="1" applyFill="1" applyBorder="1" applyAlignment="1">
      <alignment horizontal="center" vertical="center"/>
    </xf>
    <xf numFmtId="185" fontId="7" fillId="0" borderId="80" xfId="0" applyNumberFormat="1" applyFont="1" applyFill="1" applyBorder="1" applyAlignment="1">
      <alignment horizontal="center" vertical="center"/>
    </xf>
    <xf numFmtId="0" fontId="7" fillId="0" borderId="80" xfId="0" applyFont="1" applyFill="1" applyBorder="1" applyAlignment="1">
      <alignment horizontal="center" vertical="center"/>
    </xf>
    <xf numFmtId="0" fontId="7" fillId="0" borderId="33" xfId="0" applyFont="1" applyFill="1" applyBorder="1" applyAlignment="1">
      <alignment horizontal="center" vertical="center"/>
    </xf>
    <xf numFmtId="0" fontId="14" fillId="34" borderId="74" xfId="0" applyFont="1" applyFill="1" applyBorder="1" applyAlignment="1">
      <alignment horizontal="center" vertical="center"/>
    </xf>
    <xf numFmtId="0" fontId="14" fillId="34" borderId="75" xfId="0" applyFont="1" applyFill="1" applyBorder="1" applyAlignment="1">
      <alignment horizontal="center" vertical="center"/>
    </xf>
    <xf numFmtId="176" fontId="9" fillId="0" borderId="12" xfId="0" applyNumberFormat="1" applyFont="1" applyFill="1" applyBorder="1" applyAlignment="1">
      <alignment horizontal="center" vertical="center"/>
    </xf>
    <xf numFmtId="0" fontId="9" fillId="34" borderId="49" xfId="0" applyFont="1" applyFill="1" applyBorder="1" applyAlignment="1">
      <alignment horizontal="center" vertical="center"/>
    </xf>
    <xf numFmtId="0" fontId="9" fillId="33" borderId="12" xfId="0" applyFont="1" applyFill="1" applyBorder="1" applyAlignment="1">
      <alignment horizontal="center" vertical="center"/>
    </xf>
    <xf numFmtId="176" fontId="9" fillId="0" borderId="18" xfId="0" applyNumberFormat="1" applyFont="1" applyFill="1" applyBorder="1" applyAlignment="1">
      <alignment horizontal="center" vertical="center"/>
    </xf>
    <xf numFmtId="0" fontId="9" fillId="33" borderId="18"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12" xfId="0" applyFont="1" applyFill="1" applyBorder="1" applyAlignment="1">
      <alignment horizontal="center" vertical="center"/>
    </xf>
    <xf numFmtId="0" fontId="14" fillId="34" borderId="13"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74" xfId="0" applyFont="1" applyFill="1" applyBorder="1" applyAlignment="1">
      <alignment horizontal="center" vertical="center" wrapText="1"/>
    </xf>
    <xf numFmtId="0" fontId="14" fillId="35" borderId="75" xfId="0" applyFont="1" applyFill="1" applyBorder="1" applyAlignment="1">
      <alignment horizontal="center" vertical="center" wrapText="1"/>
    </xf>
    <xf numFmtId="0" fontId="14" fillId="34" borderId="33" xfId="0" applyFont="1" applyFill="1" applyBorder="1" applyAlignment="1">
      <alignment horizontal="center" vertical="center"/>
    </xf>
    <xf numFmtId="0" fontId="11" fillId="0" borderId="51" xfId="0" applyFont="1" applyFill="1" applyBorder="1" applyAlignment="1">
      <alignment horizontal="center" vertical="top"/>
    </xf>
    <xf numFmtId="0" fontId="11" fillId="0" borderId="55" xfId="0" applyFont="1" applyFill="1" applyBorder="1" applyAlignment="1">
      <alignment horizontal="center" vertical="top"/>
    </xf>
    <xf numFmtId="0" fontId="10" fillId="35" borderId="71" xfId="0" applyFont="1" applyFill="1" applyBorder="1" applyAlignment="1">
      <alignment horizontal="center" vertical="center"/>
    </xf>
    <xf numFmtId="0" fontId="10" fillId="35" borderId="72" xfId="0" applyFont="1" applyFill="1" applyBorder="1" applyAlignment="1">
      <alignment horizontal="center" vertical="center"/>
    </xf>
    <xf numFmtId="0" fontId="15" fillId="35" borderId="71" xfId="0" applyFont="1" applyFill="1" applyBorder="1" applyAlignment="1">
      <alignment horizontal="center" vertical="center"/>
    </xf>
    <xf numFmtId="0" fontId="15" fillId="35" borderId="72" xfId="0" applyFont="1" applyFill="1" applyBorder="1" applyAlignment="1">
      <alignment horizontal="center" vertical="center"/>
    </xf>
    <xf numFmtId="2" fontId="10" fillId="0" borderId="0" xfId="0" applyNumberFormat="1" applyFont="1" applyFill="1" applyAlignment="1">
      <alignment vertical="center"/>
    </xf>
    <xf numFmtId="2" fontId="10" fillId="0" borderId="0"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0</xdr:row>
      <xdr:rowOff>38100</xdr:rowOff>
    </xdr:from>
    <xdr:to>
      <xdr:col>6</xdr:col>
      <xdr:colOff>466725</xdr:colOff>
      <xdr:row>1</xdr:row>
      <xdr:rowOff>161925</xdr:rowOff>
    </xdr:to>
    <xdr:sp>
      <xdr:nvSpPr>
        <xdr:cNvPr id="1" name="Text Box 1"/>
        <xdr:cNvSpPr txBox="1">
          <a:spLocks noChangeArrowheads="1"/>
        </xdr:cNvSpPr>
      </xdr:nvSpPr>
      <xdr:spPr>
        <a:xfrm>
          <a:off x="1019175" y="38100"/>
          <a:ext cx="2457450" cy="314325"/>
        </a:xfrm>
        <a:prstGeom prst="rect">
          <a:avLst/>
        </a:prstGeom>
        <a:solidFill>
          <a:srgbClr val="FFFFFF"/>
        </a:solidFill>
        <a:ln w="9525" cmpd="sng">
          <a:noFill/>
        </a:ln>
      </xdr:spPr>
      <xdr:txBody>
        <a:bodyPr vertOverflow="clip" wrap="square" lIns="36576" tIns="18288" rIns="36576" bIns="0"/>
        <a:p>
          <a:pPr algn="ctr">
            <a:defRPr/>
          </a:pPr>
          <a:r>
            <a:rPr lang="en-US" cap="none" sz="1400" b="1" i="0" u="none" baseline="0">
              <a:solidFill>
                <a:srgbClr val="000000"/>
              </a:solidFill>
            </a:rPr>
            <a:t>容器及び必要面積算定表</a:t>
          </a:r>
        </a:p>
      </xdr:txBody>
    </xdr:sp>
    <xdr:clientData/>
  </xdr:twoCellAnchor>
  <xdr:twoCellAnchor>
    <xdr:from>
      <xdr:col>0</xdr:col>
      <xdr:colOff>47625</xdr:colOff>
      <xdr:row>0</xdr:row>
      <xdr:rowOff>28575</xdr:rowOff>
    </xdr:from>
    <xdr:to>
      <xdr:col>1</xdr:col>
      <xdr:colOff>657225</xdr:colOff>
      <xdr:row>1</xdr:row>
      <xdr:rowOff>152400</xdr:rowOff>
    </xdr:to>
    <xdr:sp>
      <xdr:nvSpPr>
        <xdr:cNvPr id="2" name="Text Box 2"/>
        <xdr:cNvSpPr txBox="1">
          <a:spLocks noChangeArrowheads="1"/>
        </xdr:cNvSpPr>
      </xdr:nvSpPr>
      <xdr:spPr>
        <a:xfrm>
          <a:off x="47625" y="28575"/>
          <a:ext cx="847725"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400" b="1" i="0" u="none" baseline="0">
              <a:solidFill>
                <a:srgbClr val="000000"/>
              </a:solidFill>
            </a:rPr>
            <a:t>資料５</a:t>
          </a:r>
        </a:p>
      </xdr:txBody>
    </xdr:sp>
    <xdr:clientData/>
  </xdr:twoCellAnchor>
  <xdr:twoCellAnchor>
    <xdr:from>
      <xdr:col>3</xdr:col>
      <xdr:colOff>9525</xdr:colOff>
      <xdr:row>39</xdr:row>
      <xdr:rowOff>85725</xdr:rowOff>
    </xdr:from>
    <xdr:to>
      <xdr:col>3</xdr:col>
      <xdr:colOff>85725</xdr:colOff>
      <xdr:row>40</xdr:row>
      <xdr:rowOff>238125</xdr:rowOff>
    </xdr:to>
    <xdr:sp>
      <xdr:nvSpPr>
        <xdr:cNvPr id="3" name="AutoShape 3"/>
        <xdr:cNvSpPr>
          <a:spLocks/>
        </xdr:cNvSpPr>
      </xdr:nvSpPr>
      <xdr:spPr>
        <a:xfrm>
          <a:off x="1457325" y="11763375"/>
          <a:ext cx="76200" cy="4667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333375</xdr:colOff>
      <xdr:row>50</xdr:row>
      <xdr:rowOff>104775</xdr:rowOff>
    </xdr:from>
    <xdr:to>
      <xdr:col>29</xdr:col>
      <xdr:colOff>47625</xdr:colOff>
      <xdr:row>51</xdr:row>
      <xdr:rowOff>47625</xdr:rowOff>
    </xdr:to>
    <xdr:sp>
      <xdr:nvSpPr>
        <xdr:cNvPr id="4" name="Rectangle 4"/>
        <xdr:cNvSpPr>
          <a:spLocks/>
        </xdr:cNvSpPr>
      </xdr:nvSpPr>
      <xdr:spPr>
        <a:xfrm>
          <a:off x="9925050" y="14782800"/>
          <a:ext cx="514350" cy="200025"/>
        </a:xfrm>
        <a:prstGeom prst="rect">
          <a:avLst/>
        </a:prstGeom>
        <a:blipFill>
          <a:blip r:embed="rId2"/>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38</xdr:row>
      <xdr:rowOff>85725</xdr:rowOff>
    </xdr:from>
    <xdr:to>
      <xdr:col>17</xdr:col>
      <xdr:colOff>104775</xdr:colOff>
      <xdr:row>40</xdr:row>
      <xdr:rowOff>257175</xdr:rowOff>
    </xdr:to>
    <xdr:sp>
      <xdr:nvSpPr>
        <xdr:cNvPr id="5" name="AutoShape 5"/>
        <xdr:cNvSpPr>
          <a:spLocks/>
        </xdr:cNvSpPr>
      </xdr:nvSpPr>
      <xdr:spPr>
        <a:xfrm>
          <a:off x="6800850" y="11449050"/>
          <a:ext cx="76200" cy="8001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28575</xdr:colOff>
      <xdr:row>47</xdr:row>
      <xdr:rowOff>76200</xdr:rowOff>
    </xdr:from>
    <xdr:to>
      <xdr:col>15</xdr:col>
      <xdr:colOff>190500</xdr:colOff>
      <xdr:row>51</xdr:row>
      <xdr:rowOff>76200</xdr:rowOff>
    </xdr:to>
    <xdr:pic>
      <xdr:nvPicPr>
        <xdr:cNvPr id="6" name="Picture 6"/>
        <xdr:cNvPicPr preferRelativeResize="1">
          <a:picLocks noChangeAspect="1"/>
        </xdr:cNvPicPr>
      </xdr:nvPicPr>
      <xdr:blipFill>
        <a:blip r:embed="rId1"/>
        <a:stretch>
          <a:fillRect/>
        </a:stretch>
      </xdr:blipFill>
      <xdr:spPr>
        <a:xfrm>
          <a:off x="266700" y="14011275"/>
          <a:ext cx="6143625"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0</xdr:row>
      <xdr:rowOff>38100</xdr:rowOff>
    </xdr:from>
    <xdr:to>
      <xdr:col>6</xdr:col>
      <xdr:colOff>523875</xdr:colOff>
      <xdr:row>1</xdr:row>
      <xdr:rowOff>161925</xdr:rowOff>
    </xdr:to>
    <xdr:sp>
      <xdr:nvSpPr>
        <xdr:cNvPr id="1" name="Text Box 1"/>
        <xdr:cNvSpPr txBox="1">
          <a:spLocks noChangeArrowheads="1"/>
        </xdr:cNvSpPr>
      </xdr:nvSpPr>
      <xdr:spPr>
        <a:xfrm>
          <a:off x="895350" y="38100"/>
          <a:ext cx="2305050" cy="314325"/>
        </a:xfrm>
        <a:prstGeom prst="rect">
          <a:avLst/>
        </a:prstGeom>
        <a:solidFill>
          <a:srgbClr val="FFFFFF"/>
        </a:solidFill>
        <a:ln w="9525" cmpd="sng">
          <a:noFill/>
        </a:ln>
      </xdr:spPr>
      <xdr:txBody>
        <a:bodyPr vertOverflow="clip" wrap="square" lIns="36576" tIns="18288" rIns="36576" bIns="0"/>
        <a:p>
          <a:pPr algn="ctr">
            <a:defRPr/>
          </a:pPr>
          <a:r>
            <a:rPr lang="en-US" cap="none" sz="1400" b="1" i="0" u="none" baseline="0">
              <a:solidFill>
                <a:srgbClr val="000000"/>
              </a:solidFill>
            </a:rPr>
            <a:t>容器及び必要面積算定表</a:t>
          </a:r>
        </a:p>
      </xdr:txBody>
    </xdr:sp>
    <xdr:clientData/>
  </xdr:twoCellAnchor>
  <xdr:twoCellAnchor>
    <xdr:from>
      <xdr:col>0</xdr:col>
      <xdr:colOff>47625</xdr:colOff>
      <xdr:row>0</xdr:row>
      <xdr:rowOff>28575</xdr:rowOff>
    </xdr:from>
    <xdr:to>
      <xdr:col>1</xdr:col>
      <xdr:colOff>552450</xdr:colOff>
      <xdr:row>1</xdr:row>
      <xdr:rowOff>152400</xdr:rowOff>
    </xdr:to>
    <xdr:sp>
      <xdr:nvSpPr>
        <xdr:cNvPr id="2" name="Text Box 2"/>
        <xdr:cNvSpPr txBox="1">
          <a:spLocks noChangeArrowheads="1"/>
        </xdr:cNvSpPr>
      </xdr:nvSpPr>
      <xdr:spPr>
        <a:xfrm>
          <a:off x="47625" y="28575"/>
          <a:ext cx="742950"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400" b="1" i="0" u="none" baseline="0">
              <a:solidFill>
                <a:srgbClr val="000000"/>
              </a:solidFill>
            </a:rPr>
            <a:t>資料５</a:t>
          </a:r>
        </a:p>
      </xdr:txBody>
    </xdr:sp>
    <xdr:clientData/>
  </xdr:twoCellAnchor>
  <xdr:twoCellAnchor>
    <xdr:from>
      <xdr:col>3</xdr:col>
      <xdr:colOff>19050</xdr:colOff>
      <xdr:row>36</xdr:row>
      <xdr:rowOff>85725</xdr:rowOff>
    </xdr:from>
    <xdr:to>
      <xdr:col>3</xdr:col>
      <xdr:colOff>95250</xdr:colOff>
      <xdr:row>37</xdr:row>
      <xdr:rowOff>238125</xdr:rowOff>
    </xdr:to>
    <xdr:sp>
      <xdr:nvSpPr>
        <xdr:cNvPr id="3" name="AutoShape 3"/>
        <xdr:cNvSpPr>
          <a:spLocks/>
        </xdr:cNvSpPr>
      </xdr:nvSpPr>
      <xdr:spPr>
        <a:xfrm>
          <a:off x="1343025" y="11420475"/>
          <a:ext cx="76200" cy="4667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47</xdr:row>
      <xdr:rowOff>104775</xdr:rowOff>
    </xdr:from>
    <xdr:to>
      <xdr:col>28</xdr:col>
      <xdr:colOff>0</xdr:colOff>
      <xdr:row>48</xdr:row>
      <xdr:rowOff>47625</xdr:rowOff>
    </xdr:to>
    <xdr:sp>
      <xdr:nvSpPr>
        <xdr:cNvPr id="4" name="Rectangle 4"/>
        <xdr:cNvSpPr>
          <a:spLocks/>
        </xdr:cNvSpPr>
      </xdr:nvSpPr>
      <xdr:spPr>
        <a:xfrm>
          <a:off x="9296400" y="14439900"/>
          <a:ext cx="542925" cy="200025"/>
        </a:xfrm>
        <a:prstGeom prst="rect">
          <a:avLst/>
        </a:prstGeom>
        <a:blipFill>
          <a:blip r:embed="rId2"/>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35</xdr:row>
      <xdr:rowOff>85725</xdr:rowOff>
    </xdr:from>
    <xdr:to>
      <xdr:col>17</xdr:col>
      <xdr:colOff>104775</xdr:colOff>
      <xdr:row>37</xdr:row>
      <xdr:rowOff>257175</xdr:rowOff>
    </xdr:to>
    <xdr:sp>
      <xdr:nvSpPr>
        <xdr:cNvPr id="5" name="AutoShape 5"/>
        <xdr:cNvSpPr>
          <a:spLocks/>
        </xdr:cNvSpPr>
      </xdr:nvSpPr>
      <xdr:spPr>
        <a:xfrm>
          <a:off x="6591300" y="11106150"/>
          <a:ext cx="76200" cy="8001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19050</xdr:colOff>
      <xdr:row>44</xdr:row>
      <xdr:rowOff>66675</xdr:rowOff>
    </xdr:from>
    <xdr:to>
      <xdr:col>16</xdr:col>
      <xdr:colOff>95250</xdr:colOff>
      <xdr:row>48</xdr:row>
      <xdr:rowOff>66675</xdr:rowOff>
    </xdr:to>
    <xdr:pic>
      <xdr:nvPicPr>
        <xdr:cNvPr id="6" name="Picture 6"/>
        <xdr:cNvPicPr preferRelativeResize="1">
          <a:picLocks noChangeAspect="1"/>
        </xdr:cNvPicPr>
      </xdr:nvPicPr>
      <xdr:blipFill>
        <a:blip r:embed="rId1"/>
        <a:stretch>
          <a:fillRect/>
        </a:stretch>
      </xdr:blipFill>
      <xdr:spPr>
        <a:xfrm>
          <a:off x="257175" y="13658850"/>
          <a:ext cx="6143625" cy="1000125"/>
        </a:xfrm>
        <a:prstGeom prst="rect">
          <a:avLst/>
        </a:prstGeom>
        <a:noFill/>
        <a:ln w="9525" cmpd="sng">
          <a:noFill/>
        </a:ln>
      </xdr:spPr>
    </xdr:pic>
    <xdr:clientData/>
  </xdr:twoCellAnchor>
  <xdr:oneCellAnchor>
    <xdr:from>
      <xdr:col>4</xdr:col>
      <xdr:colOff>9525</xdr:colOff>
      <xdr:row>3</xdr:row>
      <xdr:rowOff>76200</xdr:rowOff>
    </xdr:from>
    <xdr:ext cx="1581150" cy="371475"/>
    <xdr:sp>
      <xdr:nvSpPr>
        <xdr:cNvPr id="7" name="AutoShape 9"/>
        <xdr:cNvSpPr>
          <a:spLocks/>
        </xdr:cNvSpPr>
      </xdr:nvSpPr>
      <xdr:spPr>
        <a:xfrm>
          <a:off x="1866900" y="609600"/>
          <a:ext cx="1581150" cy="371475"/>
        </a:xfrm>
        <a:prstGeom prst="wedgeRectCallout">
          <a:avLst>
            <a:gd name="adj1" fmla="val -31490"/>
            <a:gd name="adj2" fmla="val 310000"/>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総人員数を入力</a:t>
          </a:r>
        </a:p>
      </xdr:txBody>
    </xdr:sp>
    <xdr:clientData/>
  </xdr:oneCellAnchor>
  <xdr:oneCellAnchor>
    <xdr:from>
      <xdr:col>19</xdr:col>
      <xdr:colOff>28575</xdr:colOff>
      <xdr:row>3</xdr:row>
      <xdr:rowOff>104775</xdr:rowOff>
    </xdr:from>
    <xdr:ext cx="1219200" cy="323850"/>
    <xdr:sp>
      <xdr:nvSpPr>
        <xdr:cNvPr id="8" name="AutoShape 10"/>
        <xdr:cNvSpPr>
          <a:spLocks/>
        </xdr:cNvSpPr>
      </xdr:nvSpPr>
      <xdr:spPr>
        <a:xfrm>
          <a:off x="7391400" y="638175"/>
          <a:ext cx="1219200" cy="323850"/>
        </a:xfrm>
        <a:prstGeom prst="wedgeRectCallout">
          <a:avLst>
            <a:gd name="adj1" fmla="val -166875"/>
            <a:gd name="adj2" fmla="val 440587"/>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60ℓ</a:t>
          </a:r>
          <a:r>
            <a:rPr lang="en-US" cap="none" sz="1100" b="0" i="0" u="none" baseline="0">
              <a:solidFill>
                <a:srgbClr val="000000"/>
              </a:solidFill>
              <a:latin typeface="ＭＳ Ｐゴシック"/>
              <a:ea typeface="ＭＳ Ｐゴシック"/>
              <a:cs typeface="ＭＳ Ｐゴシック"/>
            </a:rPr>
            <a:t>容器　　「１１」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8</xdr:col>
      <xdr:colOff>66675</xdr:colOff>
      <xdr:row>3</xdr:row>
      <xdr:rowOff>76200</xdr:rowOff>
    </xdr:from>
    <xdr:to>
      <xdr:col>14</xdr:col>
      <xdr:colOff>257175</xdr:colOff>
      <xdr:row>5</xdr:row>
      <xdr:rowOff>85725</xdr:rowOff>
    </xdr:to>
    <xdr:sp>
      <xdr:nvSpPr>
        <xdr:cNvPr id="9" name="AutoShape 12"/>
        <xdr:cNvSpPr>
          <a:spLocks/>
        </xdr:cNvSpPr>
      </xdr:nvSpPr>
      <xdr:spPr>
        <a:xfrm>
          <a:off x="3514725" y="609600"/>
          <a:ext cx="2286000" cy="371475"/>
        </a:xfrm>
        <a:prstGeom prst="wedgeRectCallout">
          <a:avLst>
            <a:gd name="adj1" fmla="val -134"/>
            <a:gd name="adj2" fmla="val 296296"/>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銀座・日本橋・八重洲・京橋は「１」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それ以外の地域は　「３」</a:t>
          </a:r>
        </a:p>
      </xdr:txBody>
    </xdr:sp>
    <xdr:clientData/>
  </xdr:twoCellAnchor>
  <xdr:oneCellAnchor>
    <xdr:from>
      <xdr:col>3</xdr:col>
      <xdr:colOff>171450</xdr:colOff>
      <xdr:row>26</xdr:row>
      <xdr:rowOff>152400</xdr:rowOff>
    </xdr:from>
    <xdr:ext cx="1409700" cy="238125"/>
    <xdr:sp>
      <xdr:nvSpPr>
        <xdr:cNvPr id="10" name="AutoShape 13"/>
        <xdr:cNvSpPr>
          <a:spLocks/>
        </xdr:cNvSpPr>
      </xdr:nvSpPr>
      <xdr:spPr>
        <a:xfrm>
          <a:off x="1495425" y="7581900"/>
          <a:ext cx="1409700" cy="238125"/>
        </a:xfrm>
        <a:prstGeom prst="wedgeRectCallout">
          <a:avLst>
            <a:gd name="adj1" fmla="val 45736"/>
            <a:gd name="adj2" fmla="val 2613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反転コンテナ　「</a:t>
          </a:r>
          <a:r>
            <a:rPr lang="en-US" cap="none" sz="1100" b="0" i="0" u="none" baseline="0">
              <a:solidFill>
                <a:srgbClr val="000000"/>
              </a:solidFill>
              <a:latin typeface="ＭＳ Ｐゴシック"/>
              <a:ea typeface="ＭＳ Ｐゴシック"/>
              <a:cs typeface="ＭＳ Ｐゴシック"/>
            </a:rPr>
            <a:t>0.59</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6</xdr:col>
      <xdr:colOff>333375</xdr:colOff>
      <xdr:row>26</xdr:row>
      <xdr:rowOff>133350</xdr:rowOff>
    </xdr:from>
    <xdr:ext cx="847725" cy="419100"/>
    <xdr:sp>
      <xdr:nvSpPr>
        <xdr:cNvPr id="11" name="AutoShape 14"/>
        <xdr:cNvSpPr>
          <a:spLocks/>
        </xdr:cNvSpPr>
      </xdr:nvSpPr>
      <xdr:spPr>
        <a:xfrm>
          <a:off x="3009900" y="7562850"/>
          <a:ext cx="847725" cy="419100"/>
        </a:xfrm>
        <a:prstGeom prst="wedgeRectCallout">
          <a:avLst>
            <a:gd name="adj1" fmla="val -54745"/>
            <a:gd name="adj2" fmla="val 24422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角型　「</a:t>
          </a:r>
          <a:r>
            <a:rPr lang="en-US" cap="none" sz="1100" b="0" i="0" u="none" baseline="0">
              <a:solidFill>
                <a:srgbClr val="000000"/>
              </a:solidFill>
              <a:latin typeface="ＭＳ Ｐゴシック"/>
              <a:ea typeface="ＭＳ Ｐゴシック"/>
              <a:cs typeface="ＭＳ Ｐゴシック"/>
            </a:rPr>
            <a:t>0.35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丸型　「</a:t>
          </a:r>
          <a:r>
            <a:rPr lang="en-US" cap="none" sz="1100" b="0" i="0" u="none" baseline="0">
              <a:solidFill>
                <a:srgbClr val="000000"/>
              </a:solidFill>
              <a:latin typeface="ＭＳ Ｐゴシック"/>
              <a:ea typeface="ＭＳ Ｐゴシック"/>
              <a:cs typeface="ＭＳ Ｐゴシック"/>
            </a:rPr>
            <a:t>0.6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16</xdr:col>
      <xdr:colOff>133350</xdr:colOff>
      <xdr:row>26</xdr:row>
      <xdr:rowOff>19050</xdr:rowOff>
    </xdr:from>
    <xdr:to>
      <xdr:col>24</xdr:col>
      <xdr:colOff>428625</xdr:colOff>
      <xdr:row>27</xdr:row>
      <xdr:rowOff>209550</xdr:rowOff>
    </xdr:to>
    <xdr:sp>
      <xdr:nvSpPr>
        <xdr:cNvPr id="12" name="AutoShape 16"/>
        <xdr:cNvSpPr>
          <a:spLocks/>
        </xdr:cNvSpPr>
      </xdr:nvSpPr>
      <xdr:spPr>
        <a:xfrm>
          <a:off x="6438900" y="7448550"/>
          <a:ext cx="2524125" cy="600075"/>
        </a:xfrm>
        <a:prstGeom prst="wedgeRectCallout">
          <a:avLst>
            <a:gd name="adj1" fmla="val -34115"/>
            <a:gd name="adj2" fmla="val 27685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チ・ツ・ニは偶数に切り上げて入力</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ツ・テ・トは４の倍数に切り上げて入力。</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自動計算されます。</a:t>
          </a:r>
        </a:p>
      </xdr:txBody>
    </xdr:sp>
    <xdr:clientData/>
  </xdr:twoCellAnchor>
  <xdr:twoCellAnchor>
    <xdr:from>
      <xdr:col>10</xdr:col>
      <xdr:colOff>85725</xdr:colOff>
      <xdr:row>40</xdr:row>
      <xdr:rowOff>133350</xdr:rowOff>
    </xdr:from>
    <xdr:to>
      <xdr:col>17</xdr:col>
      <xdr:colOff>66675</xdr:colOff>
      <xdr:row>41</xdr:row>
      <xdr:rowOff>76200</xdr:rowOff>
    </xdr:to>
    <xdr:sp>
      <xdr:nvSpPr>
        <xdr:cNvPr id="13" name="AutoShape 17"/>
        <xdr:cNvSpPr>
          <a:spLocks/>
        </xdr:cNvSpPr>
      </xdr:nvSpPr>
      <xdr:spPr>
        <a:xfrm>
          <a:off x="4333875" y="12668250"/>
          <a:ext cx="2295525" cy="257175"/>
        </a:xfrm>
        <a:prstGeom prst="wedgeRectCallout">
          <a:avLst>
            <a:gd name="adj1" fmla="val 12689"/>
            <a:gd name="adj2" fmla="val -38524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容器等を置かない、通路等の面積</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14</xdr:col>
      <xdr:colOff>333375</xdr:colOff>
      <xdr:row>3</xdr:row>
      <xdr:rowOff>95250</xdr:rowOff>
    </xdr:from>
    <xdr:ext cx="1419225" cy="333375"/>
    <xdr:sp>
      <xdr:nvSpPr>
        <xdr:cNvPr id="14" name="AutoShape 10"/>
        <xdr:cNvSpPr>
          <a:spLocks/>
        </xdr:cNvSpPr>
      </xdr:nvSpPr>
      <xdr:spPr>
        <a:xfrm>
          <a:off x="5876925" y="628650"/>
          <a:ext cx="1419225" cy="333375"/>
        </a:xfrm>
        <a:prstGeom prst="wedgeRectCallout">
          <a:avLst>
            <a:gd name="adj1" fmla="val -58115"/>
            <a:gd name="adj2" fmla="val 334921"/>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反転コンテナ　「</a:t>
          </a:r>
          <a:r>
            <a:rPr lang="en-US" cap="none" sz="1100" b="0" i="0" u="none" baseline="0">
              <a:solidFill>
                <a:srgbClr val="000000"/>
              </a:solidFill>
              <a:latin typeface="ＭＳ Ｐゴシック"/>
              <a:ea typeface="ＭＳ Ｐゴシック"/>
              <a:cs typeface="ＭＳ Ｐゴシック"/>
            </a:rPr>
            <a:t>133</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9</xdr:col>
      <xdr:colOff>238125</xdr:colOff>
      <xdr:row>26</xdr:row>
      <xdr:rowOff>123825</xdr:rowOff>
    </xdr:from>
    <xdr:ext cx="1409700" cy="238125"/>
    <xdr:sp>
      <xdr:nvSpPr>
        <xdr:cNvPr id="15" name="AutoShape 13"/>
        <xdr:cNvSpPr>
          <a:spLocks/>
        </xdr:cNvSpPr>
      </xdr:nvSpPr>
      <xdr:spPr>
        <a:xfrm>
          <a:off x="3914775" y="7553325"/>
          <a:ext cx="1409700" cy="238125"/>
        </a:xfrm>
        <a:prstGeom prst="wedgeRectCallout">
          <a:avLst>
            <a:gd name="adj1" fmla="val 4643"/>
            <a:gd name="adj2" fmla="val 27633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反転コンテナ　「</a:t>
          </a:r>
          <a:r>
            <a:rPr lang="en-US" cap="none" sz="1100" b="0" i="0" u="none" baseline="0">
              <a:solidFill>
                <a:srgbClr val="000000"/>
              </a:solidFill>
              <a:latin typeface="ＭＳ Ｐゴシック"/>
              <a:ea typeface="ＭＳ Ｐゴシック"/>
              <a:cs typeface="ＭＳ Ｐゴシック"/>
            </a:rPr>
            <a:t>1.36</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13</xdr:col>
      <xdr:colOff>123825</xdr:colOff>
      <xdr:row>26</xdr:row>
      <xdr:rowOff>114300</xdr:rowOff>
    </xdr:from>
    <xdr:ext cx="962025" cy="428625"/>
    <xdr:sp>
      <xdr:nvSpPr>
        <xdr:cNvPr id="16" name="AutoShape 14"/>
        <xdr:cNvSpPr>
          <a:spLocks/>
        </xdr:cNvSpPr>
      </xdr:nvSpPr>
      <xdr:spPr>
        <a:xfrm>
          <a:off x="5410200" y="7543800"/>
          <a:ext cx="962025" cy="428625"/>
        </a:xfrm>
        <a:prstGeom prst="wedgeRectCallout">
          <a:avLst>
            <a:gd name="adj1" fmla="val -116333"/>
            <a:gd name="adj2" fmla="val 23678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角型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0.55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丸型　「</a:t>
          </a:r>
          <a:r>
            <a:rPr lang="en-US" cap="none" sz="1100" b="0" i="0" u="none" baseline="0">
              <a:solidFill>
                <a:srgbClr val="000000"/>
              </a:solidFill>
              <a:latin typeface="ＭＳ Ｐゴシック"/>
              <a:ea typeface="ＭＳ Ｐゴシック"/>
              <a:cs typeface="ＭＳ Ｐゴシック"/>
            </a:rPr>
            <a:t>0.6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AG56"/>
  <sheetViews>
    <sheetView showGridLines="0" tabSelected="1" zoomScale="90" zoomScaleNormal="90" zoomScalePageLayoutView="0" workbookViewId="0" topLeftCell="A1">
      <selection activeCell="AA3" sqref="AA3"/>
    </sheetView>
  </sheetViews>
  <sheetFormatPr defaultColWidth="9.00390625" defaultRowHeight="13.5"/>
  <cols>
    <col min="1" max="1" width="3.125" style="13" customWidth="1"/>
    <col min="2" max="2" width="8.875" style="13" customWidth="1"/>
    <col min="3" max="4" width="7.00390625" style="13" customWidth="1"/>
    <col min="5" max="5" width="10.125" style="13" customWidth="1"/>
    <col min="6" max="6" width="3.375" style="13" bestFit="1" customWidth="1"/>
    <col min="7" max="7" width="6.125" style="13" customWidth="1"/>
    <col min="8" max="9" width="3.00390625" style="13" customWidth="1"/>
    <col min="10" max="10" width="7.50390625" style="13" customWidth="1"/>
    <col min="11" max="11" width="2.875" style="13" customWidth="1"/>
    <col min="12" max="12" width="6.125" style="13" customWidth="1"/>
    <col min="13" max="14" width="3.625" style="13" customWidth="1"/>
    <col min="15" max="15" width="6.25390625" style="13" customWidth="1"/>
    <col min="16" max="18" width="3.625" style="13" customWidth="1"/>
    <col min="19" max="19" width="7.00390625" style="13" customWidth="1"/>
    <col min="20" max="22" width="3.125" style="13" customWidth="1"/>
    <col min="23" max="23" width="5.00390625" style="13" bestFit="1" customWidth="1"/>
    <col min="24" max="24" width="3.125" style="13" customWidth="1"/>
    <col min="25" max="25" width="6.375" style="13" customWidth="1"/>
    <col min="26" max="26" width="2.50390625" style="13" customWidth="1"/>
    <col min="27" max="27" width="5.125" style="13" customWidth="1"/>
    <col min="28" max="28" width="2.75390625" style="13" customWidth="1"/>
    <col min="29" max="29" width="2.625" style="13" customWidth="1"/>
    <col min="30" max="30" width="9.00390625" style="13" customWidth="1"/>
    <col min="31" max="31" width="4.875" style="13" customWidth="1"/>
    <col min="32" max="32" width="9.00390625" style="13" customWidth="1"/>
    <col min="33" max="33" width="4.25390625" style="13" customWidth="1"/>
    <col min="34" max="16384" width="9.00390625" style="13" customWidth="1"/>
  </cols>
  <sheetData>
    <row r="3" ht="13.5">
      <c r="A3" s="12" t="s">
        <v>57</v>
      </c>
    </row>
    <row r="4" ht="13.5">
      <c r="A4" s="12"/>
    </row>
    <row r="5" spans="1:15" ht="13.5">
      <c r="A5" s="13" t="s">
        <v>58</v>
      </c>
      <c r="O5" s="206" t="s">
        <v>186</v>
      </c>
    </row>
    <row r="6" spans="15:20" ht="13.5" customHeight="1" thickBot="1">
      <c r="O6" s="205" t="s">
        <v>187</v>
      </c>
      <c r="P6" s="205"/>
      <c r="Q6" s="205"/>
      <c r="R6" s="205"/>
      <c r="S6" s="205"/>
      <c r="T6" s="205"/>
    </row>
    <row r="7" spans="1:31" ht="27" customHeight="1" thickBot="1">
      <c r="A7" s="240" t="s">
        <v>35</v>
      </c>
      <c r="B7" s="241"/>
      <c r="C7" s="244" t="s">
        <v>0</v>
      </c>
      <c r="D7" s="245"/>
      <c r="E7" s="256" t="s">
        <v>29</v>
      </c>
      <c r="F7" s="257"/>
      <c r="G7" s="257"/>
      <c r="H7" s="257"/>
      <c r="I7" s="257"/>
      <c r="J7" s="257"/>
      <c r="K7" s="257"/>
      <c r="L7" s="257"/>
      <c r="M7" s="257"/>
      <c r="N7" s="257"/>
      <c r="O7" s="257"/>
      <c r="P7" s="257"/>
      <c r="Q7" s="257"/>
      <c r="R7" s="257"/>
      <c r="S7" s="257"/>
      <c r="T7" s="7"/>
      <c r="U7" s="7"/>
      <c r="V7" s="7"/>
      <c r="W7" s="8"/>
      <c r="X7" s="240" t="s">
        <v>30</v>
      </c>
      <c r="Y7" s="244"/>
      <c r="Z7" s="244"/>
      <c r="AA7" s="244"/>
      <c r="AB7" s="244"/>
      <c r="AC7" s="244"/>
      <c r="AD7" s="244"/>
      <c r="AE7" s="241"/>
    </row>
    <row r="8" spans="1:31" ht="27" customHeight="1" thickBot="1">
      <c r="A8" s="242"/>
      <c r="B8" s="243"/>
      <c r="C8" s="246"/>
      <c r="D8" s="247"/>
      <c r="E8" s="95" t="s">
        <v>49</v>
      </c>
      <c r="F8" s="4" t="s">
        <v>3</v>
      </c>
      <c r="G8" s="258" t="s">
        <v>4</v>
      </c>
      <c r="H8" s="258"/>
      <c r="I8" s="4" t="s">
        <v>3</v>
      </c>
      <c r="J8" s="44" t="s">
        <v>130</v>
      </c>
      <c r="K8" s="4" t="s">
        <v>3</v>
      </c>
      <c r="L8" s="258" t="s">
        <v>5</v>
      </c>
      <c r="M8" s="258"/>
      <c r="N8" s="9" t="s">
        <v>10</v>
      </c>
      <c r="O8" s="259" t="s">
        <v>6</v>
      </c>
      <c r="P8" s="258"/>
      <c r="Q8" s="4" t="s">
        <v>7</v>
      </c>
      <c r="R8" s="260" t="s">
        <v>136</v>
      </c>
      <c r="S8" s="260"/>
      <c r="T8" s="258" t="s">
        <v>8</v>
      </c>
      <c r="U8" s="258"/>
      <c r="V8" s="258"/>
      <c r="W8" s="261"/>
      <c r="X8" s="262" t="s">
        <v>137</v>
      </c>
      <c r="Y8" s="260"/>
      <c r="Z8" s="9" t="s">
        <v>9</v>
      </c>
      <c r="AA8" s="4" t="s">
        <v>11</v>
      </c>
      <c r="AB8" s="4" t="s">
        <v>7</v>
      </c>
      <c r="AC8" s="265" t="s">
        <v>12</v>
      </c>
      <c r="AD8" s="266"/>
      <c r="AE8" s="267"/>
    </row>
    <row r="9" spans="1:31" ht="12" customHeight="1" thickTop="1">
      <c r="A9" s="240" t="s">
        <v>36</v>
      </c>
      <c r="B9" s="241"/>
      <c r="C9" s="240" t="s">
        <v>127</v>
      </c>
      <c r="D9" s="244"/>
      <c r="E9" s="263"/>
      <c r="F9" s="244" t="s">
        <v>3</v>
      </c>
      <c r="G9" s="269">
        <v>1</v>
      </c>
      <c r="H9" s="244" t="s">
        <v>92</v>
      </c>
      <c r="I9" s="244" t="s">
        <v>3</v>
      </c>
      <c r="J9" s="346">
        <v>0.65</v>
      </c>
      <c r="K9" s="244" t="s">
        <v>3</v>
      </c>
      <c r="L9" s="273"/>
      <c r="M9" s="275" t="s">
        <v>73</v>
      </c>
      <c r="N9" s="271" t="s">
        <v>26</v>
      </c>
      <c r="O9" s="273"/>
      <c r="P9" s="187" t="s">
        <v>92</v>
      </c>
      <c r="Q9" s="244" t="s">
        <v>7</v>
      </c>
      <c r="R9" s="360" t="s">
        <v>169</v>
      </c>
      <c r="S9" s="353">
        <f>IF(ISERROR(ROUND(E9*G9*J9*L9/O9,1))=TRUE,"",ROUND(E9*G9*J9*L9/O9,1))</f>
      </c>
      <c r="T9" s="342">
        <f>IF(ISERROR(ROUNDUP(S9,0))=TRUE,"",ROUNDUP(S9,0))</f>
      </c>
      <c r="U9" s="343"/>
      <c r="V9" s="343"/>
      <c r="W9" s="241" t="s">
        <v>17</v>
      </c>
      <c r="X9" s="188" t="s">
        <v>183</v>
      </c>
      <c r="Y9" s="353">
        <f>S9</f>
      </c>
      <c r="Z9" s="271" t="s">
        <v>3</v>
      </c>
      <c r="AA9" s="269">
        <v>1.4</v>
      </c>
      <c r="AB9" s="241" t="s">
        <v>7</v>
      </c>
      <c r="AC9" s="240" t="s">
        <v>199</v>
      </c>
      <c r="AD9" s="269">
        <f>IF(ISERROR(ROUNDDOWN(Y9*AA9,0))=TRUE,"",IF(ROUNDDOWN(Y9*AA9,0)&lt;T10,T10,ROUNDDOWN(Y9*AA9,0)))</f>
      </c>
      <c r="AE9" s="184" t="s">
        <v>17</v>
      </c>
    </row>
    <row r="10" spans="1:31" ht="13.5" customHeight="1" thickBot="1">
      <c r="A10" s="254"/>
      <c r="B10" s="255"/>
      <c r="C10" s="321"/>
      <c r="D10" s="268"/>
      <c r="E10" s="264"/>
      <c r="F10" s="268"/>
      <c r="G10" s="270"/>
      <c r="H10" s="268"/>
      <c r="I10" s="268"/>
      <c r="J10" s="347"/>
      <c r="K10" s="268"/>
      <c r="L10" s="274"/>
      <c r="M10" s="268"/>
      <c r="N10" s="272"/>
      <c r="O10" s="274"/>
      <c r="P10" s="22"/>
      <c r="Q10" s="268"/>
      <c r="R10" s="361"/>
      <c r="S10" s="354"/>
      <c r="T10" s="344"/>
      <c r="U10" s="345"/>
      <c r="V10" s="345"/>
      <c r="W10" s="350"/>
      <c r="X10" s="189"/>
      <c r="Y10" s="354"/>
      <c r="Z10" s="272"/>
      <c r="AA10" s="270"/>
      <c r="AB10" s="350"/>
      <c r="AC10" s="321"/>
      <c r="AD10" s="348"/>
      <c r="AE10" s="190">
        <f>IF(ISERROR(ROUNDDOWN(Z9*AB10,0))=TRUE,"",IF(ROUNDDOWN(Z9*AB10,0)&lt;U10,U10,ROUNDDOWN(Z9*AB10,0)))</f>
      </c>
    </row>
    <row r="11" spans="1:31" ht="27" customHeight="1" thickBot="1" thickTop="1">
      <c r="A11" s="254"/>
      <c r="B11" s="255"/>
      <c r="C11" s="248" t="s">
        <v>128</v>
      </c>
      <c r="D11" s="249"/>
      <c r="E11" s="178">
        <f>SUM(E9)</f>
        <v>0</v>
      </c>
      <c r="F11" s="6" t="s">
        <v>3</v>
      </c>
      <c r="G11" s="31">
        <f>G9</f>
        <v>1</v>
      </c>
      <c r="H11" s="6" t="s">
        <v>92</v>
      </c>
      <c r="I11" s="6" t="s">
        <v>3</v>
      </c>
      <c r="J11" s="114">
        <v>0.05</v>
      </c>
      <c r="K11" s="6" t="s">
        <v>3</v>
      </c>
      <c r="L11" s="31">
        <v>6</v>
      </c>
      <c r="M11" s="6" t="s">
        <v>73</v>
      </c>
      <c r="N11" s="14" t="s">
        <v>26</v>
      </c>
      <c r="O11" s="218"/>
      <c r="P11" s="6" t="s">
        <v>92</v>
      </c>
      <c r="Q11" s="6" t="s">
        <v>7</v>
      </c>
      <c r="R11" s="89" t="s">
        <v>170</v>
      </c>
      <c r="S11" s="111">
        <f>IF(ISERROR(ROUND(E11*G11*J11*L11/O11,1))=TRUE,"",ROUND(E11*G11*J11*L11/O11,1))</f>
      </c>
      <c r="T11" s="276">
        <f>IF(ISERROR(ROUNDUP(S11,0))=TRUE,"",ROUNDUP(S11,0))</f>
      </c>
      <c r="U11" s="277"/>
      <c r="V11" s="277"/>
      <c r="W11" s="6" t="s">
        <v>17</v>
      </c>
      <c r="X11" s="92" t="s">
        <v>184</v>
      </c>
      <c r="Y11" s="204">
        <f>S11</f>
      </c>
      <c r="Z11" s="11" t="s">
        <v>3</v>
      </c>
      <c r="AA11" s="31">
        <v>1.4</v>
      </c>
      <c r="AB11" s="6" t="s">
        <v>7</v>
      </c>
      <c r="AC11" s="92" t="s">
        <v>200</v>
      </c>
      <c r="AD11" s="31">
        <f>IF(ISERROR(ROUNDDOWN(Y11*AA11,0))=TRUE,"",IF(ROUNDDOWN(Y11*AA11,0)&lt;T11,T11,ROUNDDOWN(Y11*AA11,0)))</f>
      </c>
      <c r="AE11" s="23" t="s">
        <v>17</v>
      </c>
    </row>
    <row r="12" spans="1:31" ht="27" customHeight="1" thickTop="1">
      <c r="A12" s="254"/>
      <c r="B12" s="255"/>
      <c r="C12" s="278" t="s">
        <v>33</v>
      </c>
      <c r="D12" s="26" t="s">
        <v>34</v>
      </c>
      <c r="E12" s="178">
        <f>SUM(E9)</f>
        <v>0</v>
      </c>
      <c r="F12" s="6" t="s">
        <v>3</v>
      </c>
      <c r="G12" s="31">
        <f>G11</f>
        <v>1</v>
      </c>
      <c r="H12" s="6" t="s">
        <v>92</v>
      </c>
      <c r="I12" s="6" t="s">
        <v>3</v>
      </c>
      <c r="J12" s="114">
        <v>0.15</v>
      </c>
      <c r="K12" s="6" t="s">
        <v>3</v>
      </c>
      <c r="L12" s="31">
        <v>6</v>
      </c>
      <c r="M12" s="6" t="s">
        <v>73</v>
      </c>
      <c r="N12" s="14" t="s">
        <v>26</v>
      </c>
      <c r="O12" s="15">
        <v>9.5</v>
      </c>
      <c r="P12" s="6" t="s">
        <v>92</v>
      </c>
      <c r="Q12" s="6" t="s">
        <v>7</v>
      </c>
      <c r="R12" s="89" t="s">
        <v>159</v>
      </c>
      <c r="S12" s="111">
        <f>IF(ISERROR(ROUND(E12*G12*J12*L12/O12,1))=TRUE,"",ROUND(E12*G12*J12*L12/O12,1))</f>
        <v>0</v>
      </c>
      <c r="T12" s="276">
        <f>IF(ISERROR(ROUNDUP(S12,0))=TRUE,"",ROUNDUP(S12,0))</f>
        <v>0</v>
      </c>
      <c r="U12" s="277"/>
      <c r="V12" s="277"/>
      <c r="W12" s="6" t="s">
        <v>17</v>
      </c>
      <c r="X12" s="92" t="s">
        <v>159</v>
      </c>
      <c r="Y12" s="204">
        <f>S12</f>
        <v>0</v>
      </c>
      <c r="Z12" s="11" t="s">
        <v>23</v>
      </c>
      <c r="AA12" s="31">
        <v>1.4</v>
      </c>
      <c r="AB12" s="6" t="s">
        <v>7</v>
      </c>
      <c r="AC12" s="186" t="s">
        <v>201</v>
      </c>
      <c r="AD12" s="37">
        <f>IF(ISERROR(ROUNDDOWN(Y12*AA12,0))=TRUE,"",IF(ROUNDDOWN(Y12*AA12,0)&lt;T12,T12,ROUNDDOWN(Y12*AA12,0)))</f>
        <v>0</v>
      </c>
      <c r="AE12" s="185" t="s">
        <v>17</v>
      </c>
    </row>
    <row r="13" spans="1:31" ht="27" customHeight="1">
      <c r="A13" s="254"/>
      <c r="B13" s="255"/>
      <c r="C13" s="279"/>
      <c r="D13" s="26" t="s">
        <v>162</v>
      </c>
      <c r="E13" s="178">
        <f>SUM(E9)</f>
        <v>0</v>
      </c>
      <c r="F13" s="6" t="s">
        <v>3</v>
      </c>
      <c r="G13" s="31">
        <f>G12</f>
        <v>1</v>
      </c>
      <c r="H13" s="6" t="s">
        <v>92</v>
      </c>
      <c r="I13" s="6" t="s">
        <v>3</v>
      </c>
      <c r="J13" s="114">
        <v>0.03</v>
      </c>
      <c r="K13" s="6" t="s">
        <v>3</v>
      </c>
      <c r="L13" s="31">
        <v>6</v>
      </c>
      <c r="M13" s="6" t="s">
        <v>72</v>
      </c>
      <c r="N13" s="14" t="s">
        <v>16</v>
      </c>
      <c r="O13" s="15">
        <v>12</v>
      </c>
      <c r="P13" s="6" t="s">
        <v>92</v>
      </c>
      <c r="Q13" s="6" t="s">
        <v>7</v>
      </c>
      <c r="R13" s="89" t="s">
        <v>160</v>
      </c>
      <c r="S13" s="111">
        <f>IF(ISERROR(ROUND(E13*G13*J13*L13/O13,1))=TRUE,"",ROUND(E13*G13*J13*L13/O13,1))</f>
        <v>0</v>
      </c>
      <c r="T13" s="276">
        <f>IF(ISERROR(ROUNDUP(S13,0))=TRUE,"",ROUNDUP(S13,0))</f>
        <v>0</v>
      </c>
      <c r="U13" s="277"/>
      <c r="V13" s="277"/>
      <c r="W13" s="6" t="s">
        <v>17</v>
      </c>
      <c r="X13" s="92" t="s">
        <v>160</v>
      </c>
      <c r="Y13" s="204">
        <f>S13</f>
        <v>0</v>
      </c>
      <c r="Z13" s="11" t="s">
        <v>23</v>
      </c>
      <c r="AA13" s="31">
        <v>1.4</v>
      </c>
      <c r="AB13" s="6" t="s">
        <v>7</v>
      </c>
      <c r="AC13" s="92" t="s">
        <v>97</v>
      </c>
      <c r="AD13" s="199">
        <f>IF(ISERROR(ROUNDDOWN(Y13*AA13,0))=TRUE,"",IF(ROUNDDOWN(Y13*AA13,0)&lt;T13,T13,ROUNDDOWN(Y13*AA13,0)))</f>
        <v>0</v>
      </c>
      <c r="AE13" s="23" t="s">
        <v>17</v>
      </c>
    </row>
    <row r="14" spans="1:31" ht="27" customHeight="1">
      <c r="A14" s="254"/>
      <c r="B14" s="255"/>
      <c r="C14" s="279"/>
      <c r="D14" s="10" t="s">
        <v>1</v>
      </c>
      <c r="E14" s="178">
        <f>SUM(E9)</f>
        <v>0</v>
      </c>
      <c r="F14" s="21" t="s">
        <v>3</v>
      </c>
      <c r="G14" s="31">
        <f>G13</f>
        <v>1</v>
      </c>
      <c r="H14" s="6" t="s">
        <v>92</v>
      </c>
      <c r="I14" s="21" t="s">
        <v>3</v>
      </c>
      <c r="J14" s="115">
        <v>0.02</v>
      </c>
      <c r="K14" s="21" t="s">
        <v>3</v>
      </c>
      <c r="L14" s="31">
        <v>6</v>
      </c>
      <c r="M14" s="6" t="s">
        <v>72</v>
      </c>
      <c r="N14" s="11" t="s">
        <v>83</v>
      </c>
      <c r="O14" s="15">
        <v>3</v>
      </c>
      <c r="P14" s="6" t="s">
        <v>92</v>
      </c>
      <c r="Q14" s="21" t="s">
        <v>7</v>
      </c>
      <c r="R14" s="90" t="s">
        <v>161</v>
      </c>
      <c r="S14" s="111">
        <f>IF(ISERROR(ROUND(E14*G14*J14*L14/O14,1))=TRUE,"",ROUND(E14*G14*J14*L14/O14,1))</f>
        <v>0</v>
      </c>
      <c r="T14" s="276">
        <f>IF(ISERROR(ROUNDUP(S14,0))=TRUE,"",ROUNDUP(S14,0))</f>
        <v>0</v>
      </c>
      <c r="U14" s="277"/>
      <c r="V14" s="277"/>
      <c r="W14" s="6" t="s">
        <v>17</v>
      </c>
      <c r="X14" s="93" t="s">
        <v>161</v>
      </c>
      <c r="Y14" s="204">
        <f>S14</f>
        <v>0</v>
      </c>
      <c r="Z14" s="11" t="s">
        <v>23</v>
      </c>
      <c r="AA14" s="32">
        <v>1.4</v>
      </c>
      <c r="AB14" s="21" t="s">
        <v>7</v>
      </c>
      <c r="AC14" s="93" t="s">
        <v>99</v>
      </c>
      <c r="AD14" s="31">
        <f>IF(ISERROR(ROUNDDOWN(Y14*AA14,0))=TRUE,"",IF(ROUNDDOWN(Y14*AA14,0)&lt;T14,T14,ROUNDDOWN(Y14*AA14,0)))</f>
        <v>0</v>
      </c>
      <c r="AE14" s="24" t="s">
        <v>17</v>
      </c>
    </row>
    <row r="15" spans="1:33" ht="27" customHeight="1" thickBot="1">
      <c r="A15" s="242"/>
      <c r="B15" s="243"/>
      <c r="C15" s="280"/>
      <c r="D15" s="3" t="s">
        <v>126</v>
      </c>
      <c r="E15" s="179">
        <f>E14</f>
        <v>0</v>
      </c>
      <c r="F15" s="4" t="s">
        <v>3</v>
      </c>
      <c r="G15" s="31">
        <f>G14</f>
        <v>1</v>
      </c>
      <c r="H15" s="4" t="s">
        <v>92</v>
      </c>
      <c r="I15" s="4" t="s">
        <v>3</v>
      </c>
      <c r="J15" s="116">
        <v>0.1</v>
      </c>
      <c r="K15" s="4" t="s">
        <v>3</v>
      </c>
      <c r="L15" s="33">
        <v>6</v>
      </c>
      <c r="M15" s="6" t="s">
        <v>72</v>
      </c>
      <c r="N15" s="9" t="s">
        <v>140</v>
      </c>
      <c r="O15" s="16">
        <v>7</v>
      </c>
      <c r="P15" s="4" t="s">
        <v>92</v>
      </c>
      <c r="Q15" s="4" t="s">
        <v>7</v>
      </c>
      <c r="R15" s="91" t="s">
        <v>42</v>
      </c>
      <c r="S15" s="200">
        <f>IF(ISERROR(ROUND(E15*G15*J15*L15/O15,1))=TRUE,"",ROUND(E15*G15*J15*L15/O15,1))</f>
        <v>0</v>
      </c>
      <c r="T15" s="262">
        <f>IF(ISERROR(ROUNDUP(S15,0))=TRUE,"",ROUNDUP(S15,0))</f>
        <v>0</v>
      </c>
      <c r="U15" s="260"/>
      <c r="V15" s="260"/>
      <c r="W15" s="21" t="s">
        <v>17</v>
      </c>
      <c r="X15" s="94" t="s">
        <v>42</v>
      </c>
      <c r="Y15" s="204">
        <f>S15</f>
        <v>0</v>
      </c>
      <c r="Z15" s="9" t="s">
        <v>23</v>
      </c>
      <c r="AA15" s="33">
        <v>1.4</v>
      </c>
      <c r="AB15" s="21" t="s">
        <v>7</v>
      </c>
      <c r="AC15" s="93" t="s">
        <v>197</v>
      </c>
      <c r="AD15" s="31">
        <f>IF(ISERROR(ROUNDDOWN(Y15*AA15,0))=TRUE,"",IF(ROUNDDOWN(Y15*AA15,0)&lt;T15,T15,ROUNDDOWN(Y15*AA15,0)))</f>
        <v>0</v>
      </c>
      <c r="AE15" s="25" t="s">
        <v>17</v>
      </c>
      <c r="AG15" s="17"/>
    </row>
    <row r="16" spans="1:33" ht="27" customHeight="1">
      <c r="A16" s="228" t="s">
        <v>39</v>
      </c>
      <c r="B16" s="231" t="s">
        <v>74</v>
      </c>
      <c r="C16" s="233" t="s">
        <v>127</v>
      </c>
      <c r="D16" s="234"/>
      <c r="E16" s="172"/>
      <c r="F16" s="97" t="s">
        <v>3</v>
      </c>
      <c r="G16" s="98"/>
      <c r="H16" s="97" t="s">
        <v>92</v>
      </c>
      <c r="I16" s="97" t="s">
        <v>3</v>
      </c>
      <c r="J16" s="117"/>
      <c r="K16" s="97" t="s">
        <v>3</v>
      </c>
      <c r="L16" s="98"/>
      <c r="M16" s="97" t="s">
        <v>73</v>
      </c>
      <c r="N16" s="118" t="s">
        <v>26</v>
      </c>
      <c r="O16" s="98"/>
      <c r="P16" s="97" t="s">
        <v>92</v>
      </c>
      <c r="Q16" s="97" t="s">
        <v>7</v>
      </c>
      <c r="R16" s="119" t="s">
        <v>18</v>
      </c>
      <c r="S16" s="120"/>
      <c r="T16" s="355" t="s">
        <v>127</v>
      </c>
      <c r="U16" s="356"/>
      <c r="V16" s="356"/>
      <c r="W16" s="121"/>
      <c r="X16" s="122"/>
      <c r="Y16" s="123"/>
      <c r="Z16" s="124"/>
      <c r="AA16" s="123"/>
      <c r="AB16" s="124"/>
      <c r="AC16" s="125"/>
      <c r="AD16" s="126"/>
      <c r="AE16" s="127"/>
      <c r="AG16" s="17"/>
    </row>
    <row r="17" spans="1:33" ht="27" customHeight="1" thickBot="1">
      <c r="A17" s="229"/>
      <c r="B17" s="232"/>
      <c r="C17" s="252" t="s">
        <v>128</v>
      </c>
      <c r="D17" s="253"/>
      <c r="E17" s="174"/>
      <c r="F17" s="128" t="s">
        <v>3</v>
      </c>
      <c r="G17" s="129"/>
      <c r="H17" s="128" t="s">
        <v>92</v>
      </c>
      <c r="I17" s="128" t="s">
        <v>3</v>
      </c>
      <c r="J17" s="130"/>
      <c r="K17" s="128" t="s">
        <v>3</v>
      </c>
      <c r="L17" s="129"/>
      <c r="M17" s="128" t="s">
        <v>73</v>
      </c>
      <c r="N17" s="131" t="s">
        <v>26</v>
      </c>
      <c r="O17" s="129"/>
      <c r="P17" s="128" t="s">
        <v>92</v>
      </c>
      <c r="Q17" s="128" t="s">
        <v>7</v>
      </c>
      <c r="R17" s="132" t="s">
        <v>19</v>
      </c>
      <c r="S17" s="133"/>
      <c r="T17" s="286" t="s">
        <v>163</v>
      </c>
      <c r="U17" s="287"/>
      <c r="V17" s="288"/>
      <c r="W17" s="134"/>
      <c r="X17" s="135"/>
      <c r="Y17" s="136"/>
      <c r="Z17" s="137"/>
      <c r="AA17" s="136"/>
      <c r="AB17" s="137"/>
      <c r="AC17" s="138"/>
      <c r="AD17" s="139"/>
      <c r="AE17" s="140"/>
      <c r="AG17" s="17"/>
    </row>
    <row r="18" spans="1:33" ht="27.75" customHeight="1">
      <c r="A18" s="229"/>
      <c r="B18" s="250" t="s">
        <v>75</v>
      </c>
      <c r="C18" s="233" t="s">
        <v>127</v>
      </c>
      <c r="D18" s="234"/>
      <c r="E18" s="172"/>
      <c r="F18" s="97" t="s">
        <v>3</v>
      </c>
      <c r="G18" s="98"/>
      <c r="H18" s="97" t="s">
        <v>92</v>
      </c>
      <c r="I18" s="97" t="s">
        <v>3</v>
      </c>
      <c r="J18" s="117"/>
      <c r="K18" s="97" t="s">
        <v>3</v>
      </c>
      <c r="L18" s="98"/>
      <c r="M18" s="97" t="s">
        <v>73</v>
      </c>
      <c r="N18" s="118" t="s">
        <v>26</v>
      </c>
      <c r="O18" s="98"/>
      <c r="P18" s="97" t="s">
        <v>92</v>
      </c>
      <c r="Q18" s="97" t="s">
        <v>7</v>
      </c>
      <c r="R18" s="119" t="s">
        <v>20</v>
      </c>
      <c r="S18" s="120"/>
      <c r="T18" s="289"/>
      <c r="U18" s="288"/>
      <c r="V18" s="288"/>
      <c r="W18" s="134"/>
      <c r="X18" s="135"/>
      <c r="Y18" s="141"/>
      <c r="Z18" s="137"/>
      <c r="AA18" s="136"/>
      <c r="AB18" s="137"/>
      <c r="AC18" s="138"/>
      <c r="AD18" s="139"/>
      <c r="AE18" s="140"/>
      <c r="AG18" s="17"/>
    </row>
    <row r="19" spans="1:33" ht="27" customHeight="1" thickBot="1">
      <c r="A19" s="229"/>
      <c r="B19" s="251"/>
      <c r="C19" s="252" t="s">
        <v>128</v>
      </c>
      <c r="D19" s="253"/>
      <c r="E19" s="174">
        <f>E18</f>
        <v>0</v>
      </c>
      <c r="F19" s="128" t="s">
        <v>3</v>
      </c>
      <c r="G19" s="129"/>
      <c r="H19" s="128" t="s">
        <v>92</v>
      </c>
      <c r="I19" s="128" t="s">
        <v>3</v>
      </c>
      <c r="J19" s="130"/>
      <c r="K19" s="128" t="s">
        <v>3</v>
      </c>
      <c r="L19" s="129"/>
      <c r="M19" s="128" t="s">
        <v>73</v>
      </c>
      <c r="N19" s="131" t="s">
        <v>26</v>
      </c>
      <c r="O19" s="129"/>
      <c r="P19" s="128" t="s">
        <v>92</v>
      </c>
      <c r="Q19" s="128" t="s">
        <v>7</v>
      </c>
      <c r="R19" s="132" t="s">
        <v>21</v>
      </c>
      <c r="S19" s="142"/>
      <c r="T19" s="281"/>
      <c r="U19" s="282"/>
      <c r="V19" s="282"/>
      <c r="W19" s="143" t="s">
        <v>17</v>
      </c>
      <c r="X19" s="351" t="s">
        <v>64</v>
      </c>
      <c r="Y19" s="352"/>
      <c r="Z19" s="352"/>
      <c r="AA19" s="136"/>
      <c r="AB19" s="137"/>
      <c r="AC19" s="155" t="s">
        <v>202</v>
      </c>
      <c r="AD19" s="137"/>
      <c r="AE19" s="140"/>
      <c r="AG19" s="17"/>
    </row>
    <row r="20" spans="1:33" ht="27" customHeight="1">
      <c r="A20" s="229"/>
      <c r="B20" s="228" t="s">
        <v>165</v>
      </c>
      <c r="C20" s="233" t="s">
        <v>127</v>
      </c>
      <c r="D20" s="234"/>
      <c r="E20" s="172"/>
      <c r="F20" s="144" t="s">
        <v>3</v>
      </c>
      <c r="G20" s="145"/>
      <c r="H20" s="99" t="s">
        <v>92</v>
      </c>
      <c r="I20" s="144" t="s">
        <v>3</v>
      </c>
      <c r="J20" s="117"/>
      <c r="K20" s="144" t="s">
        <v>3</v>
      </c>
      <c r="L20" s="145"/>
      <c r="M20" s="97" t="s">
        <v>73</v>
      </c>
      <c r="N20" s="146" t="s">
        <v>26</v>
      </c>
      <c r="O20" s="98"/>
      <c r="P20" s="99" t="s">
        <v>92</v>
      </c>
      <c r="Q20" s="144" t="s">
        <v>7</v>
      </c>
      <c r="R20" s="147" t="s">
        <v>22</v>
      </c>
      <c r="S20" s="148"/>
      <c r="T20" s="284"/>
      <c r="U20" s="285"/>
      <c r="V20" s="285"/>
      <c r="W20" s="143"/>
      <c r="X20" s="149"/>
      <c r="Y20" s="296"/>
      <c r="Z20" s="297" t="s">
        <v>141</v>
      </c>
      <c r="AA20" s="349">
        <v>1.4</v>
      </c>
      <c r="AB20" s="297" t="s">
        <v>27</v>
      </c>
      <c r="AC20" s="150"/>
      <c r="AD20" s="295"/>
      <c r="AE20" s="298" t="s">
        <v>17</v>
      </c>
      <c r="AG20" s="17"/>
    </row>
    <row r="21" spans="1:33" ht="27" customHeight="1" thickBot="1">
      <c r="A21" s="229"/>
      <c r="B21" s="283"/>
      <c r="C21" s="252" t="s">
        <v>128</v>
      </c>
      <c r="D21" s="253"/>
      <c r="E21" s="174">
        <f>E20</f>
        <v>0</v>
      </c>
      <c r="F21" s="151" t="s">
        <v>3</v>
      </c>
      <c r="G21" s="152"/>
      <c r="H21" s="128" t="s">
        <v>92</v>
      </c>
      <c r="I21" s="151" t="s">
        <v>3</v>
      </c>
      <c r="J21" s="130"/>
      <c r="K21" s="151" t="s">
        <v>3</v>
      </c>
      <c r="L21" s="152"/>
      <c r="M21" s="128" t="s">
        <v>73</v>
      </c>
      <c r="N21" s="153" t="s">
        <v>26</v>
      </c>
      <c r="O21" s="129"/>
      <c r="P21" s="128" t="s">
        <v>92</v>
      </c>
      <c r="Q21" s="151" t="s">
        <v>7</v>
      </c>
      <c r="R21" s="154" t="s">
        <v>43</v>
      </c>
      <c r="S21" s="133"/>
      <c r="T21" s="299" t="s">
        <v>128</v>
      </c>
      <c r="U21" s="300"/>
      <c r="V21" s="300"/>
      <c r="W21" s="301"/>
      <c r="X21" s="157"/>
      <c r="Y21" s="296"/>
      <c r="Z21" s="297"/>
      <c r="AA21" s="349"/>
      <c r="AB21" s="297"/>
      <c r="AC21" s="149"/>
      <c r="AD21" s="295"/>
      <c r="AE21" s="298"/>
      <c r="AG21" s="17"/>
    </row>
    <row r="22" spans="1:33" ht="27" customHeight="1">
      <c r="A22" s="229"/>
      <c r="B22" s="237" t="s">
        <v>135</v>
      </c>
      <c r="C22" s="233" t="s">
        <v>127</v>
      </c>
      <c r="D22" s="234"/>
      <c r="E22" s="172"/>
      <c r="F22" s="97" t="s">
        <v>3</v>
      </c>
      <c r="G22" s="98"/>
      <c r="H22" s="99" t="s">
        <v>92</v>
      </c>
      <c r="I22" s="97" t="s">
        <v>3</v>
      </c>
      <c r="J22" s="117"/>
      <c r="K22" s="97" t="s">
        <v>3</v>
      </c>
      <c r="L22" s="98"/>
      <c r="M22" s="97" t="s">
        <v>73</v>
      </c>
      <c r="N22" s="118" t="s">
        <v>26</v>
      </c>
      <c r="O22" s="98"/>
      <c r="P22" s="99" t="s">
        <v>92</v>
      </c>
      <c r="Q22" s="97" t="s">
        <v>7</v>
      </c>
      <c r="R22" s="119" t="s">
        <v>44</v>
      </c>
      <c r="S22" s="120"/>
      <c r="T22" s="286" t="s">
        <v>182</v>
      </c>
      <c r="U22" s="287"/>
      <c r="V22" s="287"/>
      <c r="W22" s="158"/>
      <c r="X22" s="159"/>
      <c r="Y22" s="160"/>
      <c r="Z22" s="137"/>
      <c r="AA22" s="136"/>
      <c r="AB22" s="137"/>
      <c r="AC22" s="161"/>
      <c r="AD22" s="139"/>
      <c r="AE22" s="140"/>
      <c r="AG22" s="17"/>
    </row>
    <row r="23" spans="1:33" ht="27" customHeight="1" thickBot="1">
      <c r="A23" s="229"/>
      <c r="B23" s="232"/>
      <c r="C23" s="252" t="s">
        <v>128</v>
      </c>
      <c r="D23" s="253"/>
      <c r="E23" s="174">
        <f>E22</f>
        <v>0</v>
      </c>
      <c r="F23" s="128" t="s">
        <v>3</v>
      </c>
      <c r="G23" s="129"/>
      <c r="H23" s="128" t="s">
        <v>92</v>
      </c>
      <c r="I23" s="128" t="s">
        <v>3</v>
      </c>
      <c r="J23" s="130"/>
      <c r="K23" s="128" t="s">
        <v>3</v>
      </c>
      <c r="L23" s="129"/>
      <c r="M23" s="128" t="s">
        <v>73</v>
      </c>
      <c r="N23" s="131" t="s">
        <v>26</v>
      </c>
      <c r="O23" s="129"/>
      <c r="P23" s="128" t="s">
        <v>92</v>
      </c>
      <c r="Q23" s="128" t="s">
        <v>7</v>
      </c>
      <c r="R23" s="132" t="s">
        <v>45</v>
      </c>
      <c r="S23" s="142"/>
      <c r="T23" s="286"/>
      <c r="U23" s="287"/>
      <c r="V23" s="287"/>
      <c r="W23" s="158"/>
      <c r="X23" s="159"/>
      <c r="Y23" s="136"/>
      <c r="Z23" s="137"/>
      <c r="AA23" s="136"/>
      <c r="AB23" s="137"/>
      <c r="AC23" s="161"/>
      <c r="AD23" s="139"/>
      <c r="AE23" s="140"/>
      <c r="AG23" s="17"/>
    </row>
    <row r="24" spans="1:33" ht="27" customHeight="1">
      <c r="A24" s="229"/>
      <c r="B24" s="231" t="s">
        <v>76</v>
      </c>
      <c r="C24" s="233" t="s">
        <v>127</v>
      </c>
      <c r="D24" s="234"/>
      <c r="E24" s="172"/>
      <c r="F24" s="97" t="s">
        <v>3</v>
      </c>
      <c r="G24" s="98"/>
      <c r="H24" s="99" t="s">
        <v>92</v>
      </c>
      <c r="I24" s="97" t="s">
        <v>3</v>
      </c>
      <c r="J24" s="117"/>
      <c r="K24" s="97" t="s">
        <v>3</v>
      </c>
      <c r="L24" s="98"/>
      <c r="M24" s="97" t="s">
        <v>73</v>
      </c>
      <c r="N24" s="118" t="s">
        <v>26</v>
      </c>
      <c r="O24" s="98"/>
      <c r="P24" s="99" t="s">
        <v>92</v>
      </c>
      <c r="Q24" s="97" t="s">
        <v>7</v>
      </c>
      <c r="R24" s="119" t="s">
        <v>37</v>
      </c>
      <c r="S24" s="148"/>
      <c r="T24" s="281"/>
      <c r="U24" s="282"/>
      <c r="V24" s="282"/>
      <c r="W24" s="143" t="s">
        <v>17</v>
      </c>
      <c r="X24" s="149"/>
      <c r="Y24" s="136"/>
      <c r="Z24" s="137"/>
      <c r="AA24" s="136"/>
      <c r="AB24" s="137"/>
      <c r="AC24" s="161"/>
      <c r="AD24" s="139"/>
      <c r="AE24" s="140"/>
      <c r="AG24" s="17"/>
    </row>
    <row r="25" spans="1:33" ht="27" customHeight="1" thickBot="1">
      <c r="A25" s="230"/>
      <c r="B25" s="232"/>
      <c r="C25" s="223" t="s">
        <v>128</v>
      </c>
      <c r="D25" s="224"/>
      <c r="E25" s="174">
        <f>E24</f>
        <v>0</v>
      </c>
      <c r="F25" s="128" t="s">
        <v>3</v>
      </c>
      <c r="G25" s="129"/>
      <c r="H25" s="128" t="s">
        <v>92</v>
      </c>
      <c r="I25" s="128" t="s">
        <v>3</v>
      </c>
      <c r="J25" s="129"/>
      <c r="K25" s="128" t="s">
        <v>3</v>
      </c>
      <c r="L25" s="129"/>
      <c r="M25" s="128" t="s">
        <v>73</v>
      </c>
      <c r="N25" s="131" t="s">
        <v>26</v>
      </c>
      <c r="O25" s="129"/>
      <c r="P25" s="128" t="s">
        <v>92</v>
      </c>
      <c r="Q25" s="128" t="s">
        <v>7</v>
      </c>
      <c r="R25" s="132" t="s">
        <v>38</v>
      </c>
      <c r="S25" s="142"/>
      <c r="T25" s="293"/>
      <c r="U25" s="294"/>
      <c r="V25" s="294"/>
      <c r="W25" s="162"/>
      <c r="X25" s="163"/>
      <c r="Y25" s="164"/>
      <c r="Z25" s="165"/>
      <c r="AA25" s="166"/>
      <c r="AB25" s="165"/>
      <c r="AC25" s="167"/>
      <c r="AD25" s="168"/>
      <c r="AE25" s="169"/>
      <c r="AG25" s="17"/>
    </row>
    <row r="26" spans="9:19" ht="13.5">
      <c r="I26" s="18"/>
      <c r="J26" s="30"/>
      <c r="R26" s="30"/>
      <c r="S26" s="30"/>
    </row>
    <row r="27" spans="9:19" ht="13.5">
      <c r="I27" s="18"/>
      <c r="J27" s="30"/>
      <c r="R27" s="30"/>
      <c r="S27" s="30"/>
    </row>
    <row r="28" spans="9:19" ht="13.5">
      <c r="I28" s="18"/>
      <c r="J28" s="30"/>
      <c r="R28" s="30"/>
      <c r="S28" s="30"/>
    </row>
    <row r="29" spans="9:19" ht="13.5">
      <c r="I29" s="18"/>
      <c r="J29" s="30"/>
      <c r="R29" s="30"/>
      <c r="S29" s="30"/>
    </row>
    <row r="30" spans="1:19" ht="22.5" customHeight="1">
      <c r="A30" s="207"/>
      <c r="I30" s="18"/>
      <c r="J30" s="30"/>
      <c r="R30" s="30"/>
      <c r="S30" s="30"/>
    </row>
    <row r="31" spans="1:2" s="30" customFormat="1" ht="22.5" customHeight="1" thickBot="1">
      <c r="A31" s="206" t="s">
        <v>59</v>
      </c>
      <c r="B31" s="2"/>
    </row>
    <row r="32" spans="1:31" s="30" customFormat="1" ht="36" customHeight="1" thickTop="1">
      <c r="A32" s="315" t="s">
        <v>2</v>
      </c>
      <c r="B32" s="316"/>
      <c r="C32" s="238" t="s">
        <v>185</v>
      </c>
      <c r="D32" s="239"/>
      <c r="E32" s="292" t="s">
        <v>203</v>
      </c>
      <c r="F32" s="292"/>
      <c r="G32" s="219"/>
      <c r="H32" s="19" t="s">
        <v>142</v>
      </c>
      <c r="I32" s="19" t="s">
        <v>14</v>
      </c>
      <c r="J32" s="292" t="s">
        <v>204</v>
      </c>
      <c r="K32" s="292"/>
      <c r="L32" s="219"/>
      <c r="M32" s="197" t="s">
        <v>143</v>
      </c>
      <c r="N32" s="19" t="s">
        <v>14</v>
      </c>
      <c r="O32" s="19" t="s">
        <v>13</v>
      </c>
      <c r="P32" s="19" t="s">
        <v>144</v>
      </c>
      <c r="Q32" s="48" t="s">
        <v>145</v>
      </c>
      <c r="R32" s="304">
        <f>AD9</f>
      </c>
      <c r="S32" s="304"/>
      <c r="T32" s="19" t="s">
        <v>17</v>
      </c>
      <c r="U32" s="19" t="s">
        <v>117</v>
      </c>
      <c r="V32" s="19" t="s">
        <v>16</v>
      </c>
      <c r="W32" s="48" t="s">
        <v>78</v>
      </c>
      <c r="X32" s="48" t="s">
        <v>146</v>
      </c>
      <c r="Y32" s="195">
        <v>1</v>
      </c>
      <c r="Z32" s="19" t="s">
        <v>79</v>
      </c>
      <c r="AA32" s="48" t="s">
        <v>147</v>
      </c>
      <c r="AB32" s="48" t="s">
        <v>148</v>
      </c>
      <c r="AC32" s="334">
        <f>IF(ISERROR(G32*L32*R32/Y32)=TRUE,"",(G32*L32*R32/Y32))</f>
      </c>
      <c r="AD32" s="334"/>
      <c r="AE32" s="49" t="s">
        <v>15</v>
      </c>
    </row>
    <row r="33" spans="1:31" s="30" customFormat="1" ht="36" customHeight="1" thickBot="1">
      <c r="A33" s="317"/>
      <c r="B33" s="318"/>
      <c r="C33" s="290" t="s">
        <v>188</v>
      </c>
      <c r="D33" s="291"/>
      <c r="E33" s="303" t="s">
        <v>46</v>
      </c>
      <c r="F33" s="303"/>
      <c r="G33" s="220"/>
      <c r="H33" s="4" t="s">
        <v>112</v>
      </c>
      <c r="I33" s="4" t="s">
        <v>3</v>
      </c>
      <c r="J33" s="303" t="s">
        <v>47</v>
      </c>
      <c r="K33" s="303"/>
      <c r="L33" s="220"/>
      <c r="M33" s="4" t="s">
        <v>114</v>
      </c>
      <c r="N33" s="4" t="s">
        <v>3</v>
      </c>
      <c r="O33" s="4" t="s">
        <v>13</v>
      </c>
      <c r="P33" s="4" t="s">
        <v>91</v>
      </c>
      <c r="Q33" s="54" t="s">
        <v>116</v>
      </c>
      <c r="R33" s="305">
        <f>IF(ISERROR(IF(AD11=0,CEILING(T11,2),IF(AD11&gt;0,CEILING(AD11,2))))=TRUE,"",IF(AD11=0,CEILING(T11,2),IF(AD11&gt;0,CEILING(AD11,2))))</f>
      </c>
      <c r="S33" s="305"/>
      <c r="T33" s="4" t="s">
        <v>17</v>
      </c>
      <c r="U33" s="4" t="s">
        <v>117</v>
      </c>
      <c r="V33" s="4" t="s">
        <v>10</v>
      </c>
      <c r="W33" s="54" t="s">
        <v>78</v>
      </c>
      <c r="X33" s="54" t="s">
        <v>116</v>
      </c>
      <c r="Y33" s="33">
        <v>2</v>
      </c>
      <c r="Z33" s="4" t="s">
        <v>79</v>
      </c>
      <c r="AA33" s="54" t="s">
        <v>117</v>
      </c>
      <c r="AB33" s="54" t="s">
        <v>7</v>
      </c>
      <c r="AC33" s="337">
        <f>IF(ISERROR(G33*L33*R33/Y33)=TRUE,"",(G33*L33*R33/Y33))</f>
      </c>
      <c r="AD33" s="337"/>
      <c r="AE33" s="55" t="s">
        <v>15</v>
      </c>
    </row>
    <row r="34" spans="1:31" s="30" customFormat="1" ht="30" customHeight="1">
      <c r="A34" s="317"/>
      <c r="B34" s="318"/>
      <c r="C34" s="191" t="s">
        <v>189</v>
      </c>
      <c r="D34" s="192"/>
      <c r="E34" s="302" t="s">
        <v>25</v>
      </c>
      <c r="F34" s="268"/>
      <c r="G34" s="359">
        <v>0.2</v>
      </c>
      <c r="H34" s="359"/>
      <c r="I34" s="359"/>
      <c r="J34" s="198" t="s">
        <v>31</v>
      </c>
      <c r="K34" s="22"/>
      <c r="L34" s="22"/>
      <c r="M34" s="22"/>
      <c r="N34" s="22" t="s">
        <v>14</v>
      </c>
      <c r="O34" s="22" t="s">
        <v>13</v>
      </c>
      <c r="P34" s="22" t="s">
        <v>149</v>
      </c>
      <c r="Q34" s="193" t="s">
        <v>145</v>
      </c>
      <c r="R34" s="270">
        <f>IF(ISERROR(IF(AD12=0,CEILING(T12,4),IF(AD12&gt;0,CEILING(AD12,4))))=TRUE,"",IF(AD12=0,CEILING(T12,4),IF(AD12&gt;0,CEILING(AD12,4))))</f>
        <v>0</v>
      </c>
      <c r="S34" s="270"/>
      <c r="T34" s="22" t="s">
        <v>17</v>
      </c>
      <c r="U34" s="22" t="s">
        <v>117</v>
      </c>
      <c r="V34" s="22" t="s">
        <v>16</v>
      </c>
      <c r="W34" s="193" t="s">
        <v>78</v>
      </c>
      <c r="X34" s="193" t="s">
        <v>146</v>
      </c>
      <c r="Y34" s="37">
        <v>4</v>
      </c>
      <c r="Z34" s="22" t="s">
        <v>79</v>
      </c>
      <c r="AA34" s="193" t="s">
        <v>147</v>
      </c>
      <c r="AB34" s="193" t="s">
        <v>148</v>
      </c>
      <c r="AC34" s="322">
        <f>IF(ISERROR(G33*R34/Y34)=TRUE,"",G34*R34/Y34)</f>
        <v>0</v>
      </c>
      <c r="AD34" s="322"/>
      <c r="AE34" s="194" t="s">
        <v>15</v>
      </c>
    </row>
    <row r="35" spans="1:31" s="30" customFormat="1" ht="30" customHeight="1">
      <c r="A35" s="317"/>
      <c r="B35" s="318"/>
      <c r="C35" s="50" t="s">
        <v>190</v>
      </c>
      <c r="D35" s="51"/>
      <c r="E35" s="225" t="s">
        <v>25</v>
      </c>
      <c r="F35" s="226"/>
      <c r="G35" s="227">
        <v>0.2</v>
      </c>
      <c r="H35" s="227"/>
      <c r="I35" s="227"/>
      <c r="J35" s="112" t="s">
        <v>31</v>
      </c>
      <c r="K35" s="6"/>
      <c r="L35" s="6"/>
      <c r="M35" s="6"/>
      <c r="N35" s="6" t="s">
        <v>14</v>
      </c>
      <c r="O35" s="6" t="s">
        <v>13</v>
      </c>
      <c r="P35" s="6" t="s">
        <v>150</v>
      </c>
      <c r="Q35" s="52" t="s">
        <v>145</v>
      </c>
      <c r="R35" s="336">
        <f>IF(ISERROR(IF(AD13=0,CEILING(T13,4),IF(AD13&gt;0,CEILING(AD13,4))))=TRUE,"",IF(AD13=0,CEILING(T13,4),IF(AD13&gt;0,CEILING(AD13,4))))</f>
        <v>0</v>
      </c>
      <c r="S35" s="336"/>
      <c r="T35" s="6" t="s">
        <v>17</v>
      </c>
      <c r="U35" s="6" t="s">
        <v>117</v>
      </c>
      <c r="V35" s="6" t="s">
        <v>16</v>
      </c>
      <c r="W35" s="52" t="s">
        <v>78</v>
      </c>
      <c r="X35" s="52" t="s">
        <v>146</v>
      </c>
      <c r="Y35" s="31">
        <v>4</v>
      </c>
      <c r="Z35" s="6" t="s">
        <v>79</v>
      </c>
      <c r="AA35" s="52" t="s">
        <v>147</v>
      </c>
      <c r="AB35" s="52" t="s">
        <v>148</v>
      </c>
      <c r="AC35" s="320">
        <f>IF(ISERROR(G35*R35/Y35)=TRUE,"",G35*R35/Y35)</f>
        <v>0</v>
      </c>
      <c r="AD35" s="320"/>
      <c r="AE35" s="53" t="s">
        <v>15</v>
      </c>
    </row>
    <row r="36" spans="1:31" s="30" customFormat="1" ht="30" customHeight="1">
      <c r="A36" s="317"/>
      <c r="B36" s="318"/>
      <c r="C36" s="52" t="s">
        <v>191</v>
      </c>
      <c r="D36" s="50"/>
      <c r="E36" s="225" t="s">
        <v>25</v>
      </c>
      <c r="F36" s="226"/>
      <c r="G36" s="227">
        <v>0.2</v>
      </c>
      <c r="H36" s="227"/>
      <c r="I36" s="227"/>
      <c r="J36" s="112" t="s">
        <v>31</v>
      </c>
      <c r="K36" s="6"/>
      <c r="L36" s="6"/>
      <c r="M36" s="6"/>
      <c r="N36" s="6" t="s">
        <v>14</v>
      </c>
      <c r="O36" s="6" t="s">
        <v>13</v>
      </c>
      <c r="P36" s="6" t="s">
        <v>151</v>
      </c>
      <c r="Q36" s="52" t="s">
        <v>145</v>
      </c>
      <c r="R36" s="336">
        <f>IF(ISERROR(IF(AD14=0,CEILING(T14,4),IF(AD14&gt;0,CEILING(AD14,4))))=TRUE,"",IF(AD14=0,CEILING(T14,4),IF(AD14&gt;0,CEILING(AD14,4))))</f>
        <v>0</v>
      </c>
      <c r="S36" s="336"/>
      <c r="T36" s="6" t="s">
        <v>17</v>
      </c>
      <c r="U36" s="6" t="s">
        <v>117</v>
      </c>
      <c r="V36" s="6" t="s">
        <v>16</v>
      </c>
      <c r="W36" s="52" t="s">
        <v>78</v>
      </c>
      <c r="X36" s="52" t="s">
        <v>146</v>
      </c>
      <c r="Y36" s="31">
        <v>4</v>
      </c>
      <c r="Z36" s="6" t="s">
        <v>79</v>
      </c>
      <c r="AA36" s="52" t="s">
        <v>147</v>
      </c>
      <c r="AB36" s="52" t="s">
        <v>148</v>
      </c>
      <c r="AC36" s="320">
        <f>IF(ISERROR(G36*R36/Y36)=TRUE,"",G36*R36/Y36)</f>
        <v>0</v>
      </c>
      <c r="AD36" s="320"/>
      <c r="AE36" s="53" t="s">
        <v>15</v>
      </c>
    </row>
    <row r="37" spans="1:31" s="30" customFormat="1" ht="30" customHeight="1" thickBot="1">
      <c r="A37" s="317"/>
      <c r="B37" s="318"/>
      <c r="C37" s="235" t="s">
        <v>192</v>
      </c>
      <c r="D37" s="236"/>
      <c r="E37" s="312" t="s">
        <v>25</v>
      </c>
      <c r="F37" s="313"/>
      <c r="G37" s="314">
        <v>0.25</v>
      </c>
      <c r="H37" s="314"/>
      <c r="I37" s="314"/>
      <c r="J37" s="113" t="s">
        <v>31</v>
      </c>
      <c r="K37" s="21"/>
      <c r="L37" s="21"/>
      <c r="M37" s="21"/>
      <c r="N37" s="21" t="s">
        <v>14</v>
      </c>
      <c r="O37" s="21" t="s">
        <v>13</v>
      </c>
      <c r="P37" s="21" t="s">
        <v>152</v>
      </c>
      <c r="Q37" s="54" t="s">
        <v>145</v>
      </c>
      <c r="R37" s="336">
        <f>IF(ISERROR(IF(AD15=0,CEILING(T15,2),IF(AD15&gt;0,CEILING(AD15,2))))=TRUE,"",IF(AD15=0,CEILING(T15,2),IF(AD15&gt;0,CEILING(AD15,2))))</f>
        <v>0</v>
      </c>
      <c r="S37" s="336"/>
      <c r="T37" s="4" t="s">
        <v>17</v>
      </c>
      <c r="U37" s="4" t="s">
        <v>117</v>
      </c>
      <c r="V37" s="21" t="s">
        <v>16</v>
      </c>
      <c r="W37" s="54" t="s">
        <v>78</v>
      </c>
      <c r="X37" s="54" t="s">
        <v>146</v>
      </c>
      <c r="Y37" s="33">
        <v>2</v>
      </c>
      <c r="Z37" s="4" t="s">
        <v>79</v>
      </c>
      <c r="AA37" s="54" t="s">
        <v>147</v>
      </c>
      <c r="AB37" s="54" t="s">
        <v>148</v>
      </c>
      <c r="AC37" s="320">
        <f>IF(ISERROR(G37*R37/Y37)=TRUE,"",G37*R37/Y37)</f>
        <v>0</v>
      </c>
      <c r="AD37" s="320"/>
      <c r="AE37" s="55" t="s">
        <v>15</v>
      </c>
    </row>
    <row r="38" spans="1:31" s="30" customFormat="1" ht="36" customHeight="1" thickBot="1">
      <c r="A38" s="306" t="s">
        <v>48</v>
      </c>
      <c r="B38" s="307"/>
      <c r="C38" s="101" t="s">
        <v>193</v>
      </c>
      <c r="D38" s="102"/>
      <c r="E38" s="308" t="s">
        <v>46</v>
      </c>
      <c r="F38" s="308"/>
      <c r="G38" s="175"/>
      <c r="H38" s="104" t="s">
        <v>77</v>
      </c>
      <c r="I38" s="104" t="s">
        <v>14</v>
      </c>
      <c r="J38" s="308" t="s">
        <v>47</v>
      </c>
      <c r="K38" s="308"/>
      <c r="L38" s="175"/>
      <c r="M38" s="99" t="s">
        <v>77</v>
      </c>
      <c r="N38" s="99" t="s">
        <v>14</v>
      </c>
      <c r="O38" s="99" t="s">
        <v>13</v>
      </c>
      <c r="P38" s="104" t="s">
        <v>50</v>
      </c>
      <c r="Q38" s="105" t="s">
        <v>122</v>
      </c>
      <c r="R38" s="309"/>
      <c r="S38" s="309"/>
      <c r="T38" s="97" t="s">
        <v>17</v>
      </c>
      <c r="U38" s="97" t="s">
        <v>117</v>
      </c>
      <c r="V38" s="99" t="s">
        <v>80</v>
      </c>
      <c r="W38" s="106" t="s">
        <v>78</v>
      </c>
      <c r="X38" s="106" t="s">
        <v>146</v>
      </c>
      <c r="Y38" s="176"/>
      <c r="Z38" s="97" t="s">
        <v>79</v>
      </c>
      <c r="AA38" s="107" t="s">
        <v>147</v>
      </c>
      <c r="AB38" s="108" t="s">
        <v>148</v>
      </c>
      <c r="AC38" s="338"/>
      <c r="AD38" s="338"/>
      <c r="AE38" s="109" t="s">
        <v>15</v>
      </c>
    </row>
    <row r="39" spans="1:31" s="30" customFormat="1" ht="24.75" customHeight="1" thickBot="1" thickTop="1">
      <c r="A39" s="221" t="s">
        <v>51</v>
      </c>
      <c r="B39" s="222"/>
      <c r="C39" s="222"/>
      <c r="D39" s="47"/>
      <c r="E39" s="47"/>
      <c r="F39" s="57"/>
      <c r="G39" s="254" t="s">
        <v>52</v>
      </c>
      <c r="H39" s="275"/>
      <c r="I39" s="275"/>
      <c r="J39" s="47"/>
      <c r="K39" s="47"/>
      <c r="L39" s="58" t="s">
        <v>55</v>
      </c>
      <c r="M39" s="47"/>
      <c r="N39" s="47"/>
      <c r="O39" s="47"/>
      <c r="P39" s="59"/>
      <c r="Q39" s="59"/>
      <c r="R39" s="59"/>
      <c r="S39" s="60"/>
      <c r="T39" s="60" t="s">
        <v>0</v>
      </c>
      <c r="U39" s="60"/>
      <c r="V39" s="328"/>
      <c r="W39" s="329"/>
      <c r="X39" s="60" t="s">
        <v>153</v>
      </c>
      <c r="Y39" s="60"/>
      <c r="Z39" s="61"/>
      <c r="AA39" s="47" t="s">
        <v>56</v>
      </c>
      <c r="AB39" s="47"/>
      <c r="AC39" s="47"/>
      <c r="AD39" s="47"/>
      <c r="AE39" s="61"/>
    </row>
    <row r="40" spans="1:31" s="30" customFormat="1" ht="24.75" customHeight="1" thickBot="1" thickTop="1">
      <c r="A40" s="181"/>
      <c r="B40" s="196"/>
      <c r="C40" s="59"/>
      <c r="D40" s="62" t="s">
        <v>62</v>
      </c>
      <c r="E40" s="170"/>
      <c r="F40" s="64" t="s">
        <v>154</v>
      </c>
      <c r="G40" s="254"/>
      <c r="H40" s="275"/>
      <c r="I40" s="275"/>
      <c r="J40" s="203"/>
      <c r="K40" s="62"/>
      <c r="L40" s="180"/>
      <c r="M40" s="62"/>
      <c r="N40" s="358"/>
      <c r="O40" s="358"/>
      <c r="P40" s="62"/>
      <c r="Q40" s="59"/>
      <c r="R40" s="59"/>
      <c r="S40" s="41"/>
      <c r="T40" s="62" t="s">
        <v>66</v>
      </c>
      <c r="U40" s="62"/>
      <c r="V40" s="328"/>
      <c r="W40" s="329"/>
      <c r="X40" s="62" t="s">
        <v>32</v>
      </c>
      <c r="Y40" s="62"/>
      <c r="Z40" s="64"/>
      <c r="AA40" s="59"/>
      <c r="AB40" s="59"/>
      <c r="AC40" s="59"/>
      <c r="AD40" s="59"/>
      <c r="AE40" s="64"/>
    </row>
    <row r="41" spans="1:31" s="30" customFormat="1" ht="24.75" customHeight="1" thickBot="1" thickTop="1">
      <c r="A41" s="182"/>
      <c r="B41" s="396">
        <f>SUM(AC32:AD33)</f>
        <v>0</v>
      </c>
      <c r="C41" s="27" t="s">
        <v>32</v>
      </c>
      <c r="D41" s="69" t="s">
        <v>63</v>
      </c>
      <c r="E41" s="202"/>
      <c r="F41" s="183" t="s">
        <v>154</v>
      </c>
      <c r="G41" s="254" t="s">
        <v>53</v>
      </c>
      <c r="H41" s="275"/>
      <c r="I41" s="275"/>
      <c r="J41" s="395">
        <f>AC34+AC35+AC36+AC37</f>
        <v>0</v>
      </c>
      <c r="K41" s="62" t="s">
        <v>54</v>
      </c>
      <c r="L41" s="180"/>
      <c r="M41" s="62"/>
      <c r="N41" s="357"/>
      <c r="O41" s="357"/>
      <c r="P41" s="177" t="s">
        <v>154</v>
      </c>
      <c r="Q41" s="27"/>
      <c r="R41" s="27"/>
      <c r="S41" s="70"/>
      <c r="T41" s="69" t="s">
        <v>67</v>
      </c>
      <c r="U41" s="62"/>
      <c r="V41" s="328"/>
      <c r="W41" s="329"/>
      <c r="X41" s="71" t="s">
        <v>155</v>
      </c>
      <c r="Y41" s="71"/>
      <c r="Z41" s="64"/>
      <c r="AA41" s="59"/>
      <c r="AB41" s="310"/>
      <c r="AC41" s="335"/>
      <c r="AD41" s="311"/>
      <c r="AE41" s="64" t="s">
        <v>155</v>
      </c>
    </row>
    <row r="42" spans="1:31" s="30" customFormat="1" ht="22.5" customHeight="1" thickBot="1" thickTop="1">
      <c r="A42" s="240" t="s">
        <v>68</v>
      </c>
      <c r="B42" s="244"/>
      <c r="C42" s="244"/>
      <c r="D42" s="47"/>
      <c r="E42" s="47"/>
      <c r="F42" s="47"/>
      <c r="G42" s="326" t="s">
        <v>69</v>
      </c>
      <c r="H42" s="327"/>
      <c r="I42" s="327"/>
      <c r="J42" s="327"/>
      <c r="K42" s="72"/>
      <c r="L42" s="72"/>
      <c r="M42" s="72"/>
      <c r="N42" s="73"/>
      <c r="O42" s="74"/>
      <c r="P42" s="56"/>
      <c r="Q42" s="332" t="s">
        <v>70</v>
      </c>
      <c r="R42" s="333"/>
      <c r="S42" s="333"/>
      <c r="T42" s="333"/>
      <c r="U42" s="333"/>
      <c r="V42" s="333"/>
      <c r="W42" s="333"/>
      <c r="X42" s="333"/>
      <c r="Y42" s="339">
        <f>IF(ISERROR(SUM(B41,J41,N41,AB41,D43,L43))=TRUE,"",(SUM(B41,J41,N41,AB41,D43,L43)))</f>
        <v>0</v>
      </c>
      <c r="Z42" s="339"/>
      <c r="AA42" s="339"/>
      <c r="AB42" s="339"/>
      <c r="AC42" s="339"/>
      <c r="AD42" s="339"/>
      <c r="AE42" s="75"/>
    </row>
    <row r="43" spans="1:31" s="30" customFormat="1" ht="22.5" customHeight="1" thickBot="1" thickTop="1">
      <c r="A43" s="76"/>
      <c r="B43" s="27"/>
      <c r="C43" s="27"/>
      <c r="D43" s="310"/>
      <c r="E43" s="311"/>
      <c r="F43" s="69" t="s">
        <v>156</v>
      </c>
      <c r="G43" s="330" t="s">
        <v>71</v>
      </c>
      <c r="H43" s="331"/>
      <c r="I43" s="331"/>
      <c r="J43" s="331"/>
      <c r="K43" s="77"/>
      <c r="L43" s="323"/>
      <c r="M43" s="323"/>
      <c r="N43" s="78" t="s">
        <v>155</v>
      </c>
      <c r="O43" s="56"/>
      <c r="P43" s="56"/>
      <c r="Q43" s="324"/>
      <c r="R43" s="325"/>
      <c r="S43" s="325"/>
      <c r="T43" s="79"/>
      <c r="U43" s="79"/>
      <c r="V43" s="79"/>
      <c r="W43" s="79"/>
      <c r="X43" s="79"/>
      <c r="Y43" s="340"/>
      <c r="Z43" s="340"/>
      <c r="AA43" s="340"/>
      <c r="AB43" s="340"/>
      <c r="AC43" s="340"/>
      <c r="AD43" s="340"/>
      <c r="AE43" s="80" t="s">
        <v>54</v>
      </c>
    </row>
    <row r="44" spans="3:24" s="30" customFormat="1" ht="24.75" customHeight="1" thickTop="1">
      <c r="C44" s="39"/>
      <c r="D44" s="39"/>
      <c r="E44" s="39"/>
      <c r="F44" s="39"/>
      <c r="G44" s="39"/>
      <c r="H44" s="39"/>
      <c r="I44" s="39"/>
      <c r="J44" s="39"/>
      <c r="T44" s="40"/>
      <c r="U44" s="40"/>
      <c r="V44" s="40"/>
      <c r="W44" s="40"/>
      <c r="X44" s="40"/>
    </row>
    <row r="45" spans="2:29" s="30" customFormat="1" ht="19.5" customHeight="1">
      <c r="B45" s="41" t="s">
        <v>60</v>
      </c>
      <c r="S45" s="319" t="s">
        <v>164</v>
      </c>
      <c r="T45" s="319"/>
      <c r="U45" s="319"/>
      <c r="V45" s="319"/>
      <c r="W45" s="319"/>
      <c r="X45" s="319"/>
      <c r="Y45" s="319"/>
      <c r="Z45" s="319"/>
      <c r="AA45" s="319"/>
      <c r="AB45" s="319"/>
      <c r="AC45" s="319"/>
    </row>
    <row r="46" spans="2:29" s="30" customFormat="1" ht="19.5" customHeight="1">
      <c r="B46" s="41" t="s">
        <v>134</v>
      </c>
      <c r="S46" s="319" t="s">
        <v>157</v>
      </c>
      <c r="T46" s="319"/>
      <c r="U46" s="319"/>
      <c r="V46" s="319"/>
      <c r="W46" s="319"/>
      <c r="X46" s="319"/>
      <c r="Y46" s="319"/>
      <c r="Z46" s="319"/>
      <c r="AA46" s="319"/>
      <c r="AB46" s="319"/>
      <c r="AC46" s="319"/>
    </row>
    <row r="47" spans="2:29" s="30" customFormat="1" ht="19.5" customHeight="1">
      <c r="B47" s="30" t="s">
        <v>61</v>
      </c>
      <c r="S47" s="319" t="s">
        <v>65</v>
      </c>
      <c r="T47" s="319"/>
      <c r="U47" s="319"/>
      <c r="V47" s="319"/>
      <c r="W47" s="319"/>
      <c r="X47" s="319"/>
      <c r="Y47" s="319"/>
      <c r="Z47" s="319"/>
      <c r="AA47" s="319"/>
      <c r="AB47" s="319"/>
      <c r="AC47" s="319"/>
    </row>
    <row r="48" spans="19:29" s="30" customFormat="1" ht="19.5" customHeight="1">
      <c r="S48" s="319" t="s">
        <v>131</v>
      </c>
      <c r="T48" s="319"/>
      <c r="U48" s="319"/>
      <c r="V48" s="319"/>
      <c r="W48" s="319"/>
      <c r="X48" s="319"/>
      <c r="Y48" s="319"/>
      <c r="Z48" s="319"/>
      <c r="AA48" s="319"/>
      <c r="AB48" s="319"/>
      <c r="AC48" s="319"/>
    </row>
    <row r="49" spans="16:30" s="30" customFormat="1" ht="19.5" customHeight="1">
      <c r="P49" s="1"/>
      <c r="Q49" s="1"/>
      <c r="R49" s="1"/>
      <c r="S49" s="319" t="s">
        <v>158</v>
      </c>
      <c r="T49" s="319"/>
      <c r="U49" s="319"/>
      <c r="V49" s="319"/>
      <c r="W49" s="319"/>
      <c r="X49" s="319"/>
      <c r="Y49" s="319"/>
      <c r="Z49" s="319"/>
      <c r="AA49" s="319"/>
      <c r="AB49" s="319"/>
      <c r="AC49" s="319"/>
      <c r="AD49" s="1"/>
    </row>
    <row r="50" spans="16:31" s="30" customFormat="1" ht="19.5" customHeight="1">
      <c r="P50" s="43"/>
      <c r="Q50" s="43"/>
      <c r="R50" s="43"/>
      <c r="S50" s="341" t="s">
        <v>132</v>
      </c>
      <c r="T50" s="341"/>
      <c r="U50" s="341"/>
      <c r="V50" s="341"/>
      <c r="W50" s="341"/>
      <c r="X50" s="341"/>
      <c r="Y50" s="341"/>
      <c r="Z50" s="341"/>
      <c r="AA50" s="341"/>
      <c r="AB50" s="341"/>
      <c r="AC50" s="341"/>
      <c r="AD50" s="341"/>
      <c r="AE50" s="341"/>
    </row>
    <row r="51" spans="15:31" s="30" customFormat="1" ht="20.25" customHeight="1">
      <c r="O51" s="43"/>
      <c r="P51" s="43"/>
      <c r="Q51" s="43"/>
      <c r="R51" s="43"/>
      <c r="S51" s="341"/>
      <c r="T51" s="341"/>
      <c r="U51" s="341"/>
      <c r="V51" s="341"/>
      <c r="W51" s="341"/>
      <c r="X51" s="341"/>
      <c r="Y51" s="341"/>
      <c r="Z51" s="341"/>
      <c r="AA51" s="341"/>
      <c r="AB51" s="341"/>
      <c r="AC51" s="341"/>
      <c r="AD51" s="341"/>
      <c r="AE51" s="341"/>
    </row>
    <row r="52" spans="2:31" s="30" customFormat="1" ht="23.25" customHeight="1">
      <c r="B52" s="42" t="s">
        <v>133</v>
      </c>
      <c r="O52" s="43"/>
      <c r="P52" s="43"/>
      <c r="Q52" s="43"/>
      <c r="R52" s="43"/>
      <c r="S52" s="43"/>
      <c r="T52" s="43"/>
      <c r="U52" s="43"/>
      <c r="V52" s="43"/>
      <c r="W52" s="43"/>
      <c r="X52" s="43"/>
      <c r="Y52" s="43"/>
      <c r="Z52" s="43"/>
      <c r="AA52" s="43"/>
      <c r="AB52" s="43"/>
      <c r="AC52" s="43"/>
      <c r="AD52" s="43"/>
      <c r="AE52" s="43"/>
    </row>
    <row r="53" spans="19:30" s="30" customFormat="1" ht="19.5" customHeight="1">
      <c r="S53" s="43"/>
      <c r="T53" s="43"/>
      <c r="U53" s="43"/>
      <c r="V53" s="43"/>
      <c r="W53" s="43"/>
      <c r="X53" s="43"/>
      <c r="Y53" s="43"/>
      <c r="Z53" s="43"/>
      <c r="AA53" s="43"/>
      <c r="AB53" s="43"/>
      <c r="AC53" s="43"/>
      <c r="AD53" s="43"/>
    </row>
    <row r="54" s="30" customFormat="1" ht="19.5" customHeight="1"/>
    <row r="55" spans="3:30" s="30" customFormat="1" ht="39.75" customHeight="1">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row>
    <row r="56" ht="19.5" customHeight="1">
      <c r="B56" s="12"/>
    </row>
    <row r="57" ht="15.75" customHeight="1"/>
    <row r="59" ht="15" customHeight="1"/>
  </sheetData>
  <sheetProtection selectLockedCells="1"/>
  <mergeCells count="130">
    <mergeCell ref="T16:V16"/>
    <mergeCell ref="I9:I10"/>
    <mergeCell ref="G41:I41"/>
    <mergeCell ref="R34:S34"/>
    <mergeCell ref="N41:O41"/>
    <mergeCell ref="N40:O40"/>
    <mergeCell ref="G34:I34"/>
    <mergeCell ref="R37:S37"/>
    <mergeCell ref="S9:S10"/>
    <mergeCell ref="R9:R10"/>
    <mergeCell ref="AB9:AB10"/>
    <mergeCell ref="AC9:AC10"/>
    <mergeCell ref="W9:W10"/>
    <mergeCell ref="AB20:AB21"/>
    <mergeCell ref="X19:Z19"/>
    <mergeCell ref="Y9:Y10"/>
    <mergeCell ref="Y42:AD43"/>
    <mergeCell ref="S50:AE51"/>
    <mergeCell ref="T9:V10"/>
    <mergeCell ref="J9:J10"/>
    <mergeCell ref="K9:K10"/>
    <mergeCell ref="L9:L10"/>
    <mergeCell ref="AD9:AD10"/>
    <mergeCell ref="S45:AC45"/>
    <mergeCell ref="AA20:AA21"/>
    <mergeCell ref="Z9:Z10"/>
    <mergeCell ref="AC32:AD32"/>
    <mergeCell ref="AB41:AD41"/>
    <mergeCell ref="R35:S35"/>
    <mergeCell ref="AC33:AD33"/>
    <mergeCell ref="AC38:AD38"/>
    <mergeCell ref="R36:S36"/>
    <mergeCell ref="L43:M43"/>
    <mergeCell ref="Q43:S43"/>
    <mergeCell ref="G42:J42"/>
    <mergeCell ref="V39:W39"/>
    <mergeCell ref="G39:I39"/>
    <mergeCell ref="G40:I40"/>
    <mergeCell ref="G43:J43"/>
    <mergeCell ref="V41:W41"/>
    <mergeCell ref="V40:W40"/>
    <mergeCell ref="Q42:X42"/>
    <mergeCell ref="S49:AC49"/>
    <mergeCell ref="G36:I36"/>
    <mergeCell ref="AC36:AD36"/>
    <mergeCell ref="AC37:AD37"/>
    <mergeCell ref="C9:D10"/>
    <mergeCell ref="AC34:AD34"/>
    <mergeCell ref="S47:AC47"/>
    <mergeCell ref="S46:AC46"/>
    <mergeCell ref="AC35:AD35"/>
    <mergeCell ref="S48:AC48"/>
    <mergeCell ref="A38:B38"/>
    <mergeCell ref="E38:F38"/>
    <mergeCell ref="J38:K38"/>
    <mergeCell ref="R38:S38"/>
    <mergeCell ref="D43:E43"/>
    <mergeCell ref="E36:F36"/>
    <mergeCell ref="E37:F37"/>
    <mergeCell ref="G37:I37"/>
    <mergeCell ref="A42:C42"/>
    <mergeCell ref="A32:B37"/>
    <mergeCell ref="E34:F34"/>
    <mergeCell ref="E33:F33"/>
    <mergeCell ref="R32:S32"/>
    <mergeCell ref="R33:S33"/>
    <mergeCell ref="E32:F32"/>
    <mergeCell ref="J33:K33"/>
    <mergeCell ref="AD20:AD21"/>
    <mergeCell ref="Y20:Y21"/>
    <mergeCell ref="Z20:Z21"/>
    <mergeCell ref="C21:D21"/>
    <mergeCell ref="AE20:AE21"/>
    <mergeCell ref="T22:V23"/>
    <mergeCell ref="C23:D23"/>
    <mergeCell ref="T21:W21"/>
    <mergeCell ref="T19:V19"/>
    <mergeCell ref="B20:B21"/>
    <mergeCell ref="C20:D20"/>
    <mergeCell ref="T20:V20"/>
    <mergeCell ref="T17:V18"/>
    <mergeCell ref="C33:D33"/>
    <mergeCell ref="J32:K32"/>
    <mergeCell ref="T24:V24"/>
    <mergeCell ref="T25:V25"/>
    <mergeCell ref="C17:D17"/>
    <mergeCell ref="T11:V11"/>
    <mergeCell ref="C12:C15"/>
    <mergeCell ref="T12:V12"/>
    <mergeCell ref="T13:V13"/>
    <mergeCell ref="T14:V14"/>
    <mergeCell ref="T15:V15"/>
    <mergeCell ref="E9:E10"/>
    <mergeCell ref="AC8:AE8"/>
    <mergeCell ref="F9:F10"/>
    <mergeCell ref="G9:G10"/>
    <mergeCell ref="H9:H10"/>
    <mergeCell ref="N9:N10"/>
    <mergeCell ref="O9:O10"/>
    <mergeCell ref="M9:M10"/>
    <mergeCell ref="Q9:Q10"/>
    <mergeCell ref="AA9:AA10"/>
    <mergeCell ref="E7:S7"/>
    <mergeCell ref="X7:AE7"/>
    <mergeCell ref="G8:H8"/>
    <mergeCell ref="L8:M8"/>
    <mergeCell ref="O8:P8"/>
    <mergeCell ref="R8:S8"/>
    <mergeCell ref="T8:W8"/>
    <mergeCell ref="X8:Y8"/>
    <mergeCell ref="B24:B25"/>
    <mergeCell ref="C24:D24"/>
    <mergeCell ref="C32:D32"/>
    <mergeCell ref="A7:B8"/>
    <mergeCell ref="C7:D8"/>
    <mergeCell ref="C11:D11"/>
    <mergeCell ref="B18:B19"/>
    <mergeCell ref="C18:D18"/>
    <mergeCell ref="C19:D19"/>
    <mergeCell ref="A9:B15"/>
    <mergeCell ref="A39:C39"/>
    <mergeCell ref="C25:D25"/>
    <mergeCell ref="E35:F35"/>
    <mergeCell ref="G35:I35"/>
    <mergeCell ref="A16:A25"/>
    <mergeCell ref="B16:B17"/>
    <mergeCell ref="C16:D16"/>
    <mergeCell ref="C37:D37"/>
    <mergeCell ref="B22:B23"/>
    <mergeCell ref="C22:D22"/>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sheetPr>
    <tabColor indexed="11"/>
  </sheetPr>
  <dimension ref="A3:AG53"/>
  <sheetViews>
    <sheetView showGridLines="0" showZeros="0" zoomScalePageLayoutView="0" workbookViewId="0" topLeftCell="A1">
      <selection activeCell="AB4" sqref="AB4"/>
    </sheetView>
  </sheetViews>
  <sheetFormatPr defaultColWidth="9.00390625" defaultRowHeight="13.5"/>
  <cols>
    <col min="1" max="1" width="3.125" style="13" customWidth="1"/>
    <col min="2" max="2" width="7.25390625" style="13" customWidth="1"/>
    <col min="3" max="4" width="7.00390625" style="13" customWidth="1"/>
    <col min="5" max="5" width="7.375" style="13" customWidth="1"/>
    <col min="6" max="6" width="3.375" style="13" bestFit="1" customWidth="1"/>
    <col min="7" max="7" width="7.125" style="13" customWidth="1"/>
    <col min="8" max="9" width="3.00390625" style="13" customWidth="1"/>
    <col min="10" max="10" width="7.50390625" style="13" customWidth="1"/>
    <col min="11" max="11" width="2.875" style="13" customWidth="1"/>
    <col min="12" max="12" width="7.125" style="13" customWidth="1"/>
    <col min="13" max="13" width="3.625" style="13" customWidth="1"/>
    <col min="14" max="14" width="3.375" style="13" bestFit="1" customWidth="1"/>
    <col min="15" max="15" width="6.25390625" style="13" customWidth="1"/>
    <col min="16" max="16" width="3.75390625" style="13" customWidth="1"/>
    <col min="17" max="17" width="3.375" style="13" bestFit="1" customWidth="1"/>
    <col min="18" max="18" width="2.75390625" style="13" customWidth="1"/>
    <col min="19" max="19" width="7.75390625" style="13" customWidth="1"/>
    <col min="20" max="22" width="3.125" style="13" customWidth="1"/>
    <col min="23" max="23" width="3.25390625" style="13" customWidth="1"/>
    <col min="24" max="24" width="2.75390625" style="13" customWidth="1"/>
    <col min="25" max="25" width="6.375" style="13" customWidth="1"/>
    <col min="26" max="26" width="2.50390625" style="13" customWidth="1"/>
    <col min="27" max="27" width="5.50390625" style="13" customWidth="1"/>
    <col min="28" max="28" width="2.75390625" style="13" customWidth="1"/>
    <col min="29" max="29" width="2.625" style="13" customWidth="1"/>
    <col min="30" max="30" width="7.00390625" style="13" customWidth="1"/>
    <col min="31" max="31" width="3.125" style="13" customWidth="1"/>
    <col min="32" max="32" width="9.00390625" style="13" customWidth="1"/>
    <col min="33" max="33" width="4.25390625" style="13" customWidth="1"/>
    <col min="34" max="16384" width="9.00390625" style="13" customWidth="1"/>
  </cols>
  <sheetData>
    <row r="3" ht="13.5">
      <c r="A3" s="12" t="s">
        <v>57</v>
      </c>
    </row>
    <row r="4" ht="14.25">
      <c r="A4" s="12"/>
    </row>
    <row r="5" spans="1:19" ht="14.25">
      <c r="A5" s="13" t="s">
        <v>58</v>
      </c>
      <c r="S5" s="208"/>
    </row>
    <row r="6" ht="15" thickBot="1"/>
    <row r="7" spans="1:31" ht="27" customHeight="1" thickBot="1">
      <c r="A7" s="240" t="s">
        <v>35</v>
      </c>
      <c r="B7" s="241"/>
      <c r="C7" s="244" t="s">
        <v>0</v>
      </c>
      <c r="D7" s="245"/>
      <c r="E7" s="256" t="s">
        <v>29</v>
      </c>
      <c r="F7" s="257"/>
      <c r="G7" s="257"/>
      <c r="H7" s="257"/>
      <c r="I7" s="257"/>
      <c r="J7" s="257"/>
      <c r="K7" s="257"/>
      <c r="L7" s="257"/>
      <c r="M7" s="257"/>
      <c r="N7" s="257"/>
      <c r="O7" s="257"/>
      <c r="P7" s="257"/>
      <c r="Q7" s="257"/>
      <c r="R7" s="257"/>
      <c r="S7" s="257"/>
      <c r="T7" s="7"/>
      <c r="U7" s="7"/>
      <c r="V7" s="7"/>
      <c r="W7" s="8"/>
      <c r="X7" s="240" t="s">
        <v>30</v>
      </c>
      <c r="Y7" s="244"/>
      <c r="Z7" s="244"/>
      <c r="AA7" s="244"/>
      <c r="AB7" s="244"/>
      <c r="AC7" s="244"/>
      <c r="AD7" s="244"/>
      <c r="AE7" s="241"/>
    </row>
    <row r="8" spans="1:31" ht="27" customHeight="1" thickBot="1">
      <c r="A8" s="242"/>
      <c r="B8" s="243"/>
      <c r="C8" s="246"/>
      <c r="D8" s="247"/>
      <c r="E8" s="95" t="s">
        <v>49</v>
      </c>
      <c r="F8" s="4" t="s">
        <v>81</v>
      </c>
      <c r="G8" s="258" t="s">
        <v>4</v>
      </c>
      <c r="H8" s="258"/>
      <c r="I8" s="4" t="s">
        <v>82</v>
      </c>
      <c r="J8" s="44" t="s">
        <v>130</v>
      </c>
      <c r="K8" s="4" t="s">
        <v>40</v>
      </c>
      <c r="L8" s="259" t="s">
        <v>5</v>
      </c>
      <c r="M8" s="258"/>
      <c r="N8" s="9" t="s">
        <v>83</v>
      </c>
      <c r="O8" s="259" t="s">
        <v>6</v>
      </c>
      <c r="P8" s="258"/>
      <c r="Q8" s="4" t="s">
        <v>84</v>
      </c>
      <c r="R8" s="260" t="s">
        <v>85</v>
      </c>
      <c r="S8" s="260"/>
      <c r="T8" s="258" t="s">
        <v>8</v>
      </c>
      <c r="U8" s="258"/>
      <c r="V8" s="258"/>
      <c r="W8" s="261"/>
      <c r="X8" s="262" t="s">
        <v>86</v>
      </c>
      <c r="Y8" s="260"/>
      <c r="Z8" s="9" t="s">
        <v>87</v>
      </c>
      <c r="AA8" s="4" t="s">
        <v>11</v>
      </c>
      <c r="AB8" s="4" t="s">
        <v>88</v>
      </c>
      <c r="AC8" s="265" t="s">
        <v>12</v>
      </c>
      <c r="AD8" s="266"/>
      <c r="AE8" s="267"/>
    </row>
    <row r="9" spans="1:31" ht="13.5" customHeight="1" thickBot="1" thickTop="1">
      <c r="A9" s="240" t="s">
        <v>36</v>
      </c>
      <c r="B9" s="241"/>
      <c r="C9" s="240" t="s">
        <v>127</v>
      </c>
      <c r="D9" s="244"/>
      <c r="E9" s="393"/>
      <c r="F9" s="244" t="s">
        <v>171</v>
      </c>
      <c r="G9" s="269">
        <v>1</v>
      </c>
      <c r="H9" s="244" t="s">
        <v>172</v>
      </c>
      <c r="I9" s="244" t="s">
        <v>171</v>
      </c>
      <c r="J9" s="269">
        <v>0.65</v>
      </c>
      <c r="K9" s="244" t="s">
        <v>171</v>
      </c>
      <c r="L9" s="391"/>
      <c r="M9" s="275" t="s">
        <v>73</v>
      </c>
      <c r="N9" s="271" t="s">
        <v>89</v>
      </c>
      <c r="O9" s="367"/>
      <c r="P9" s="275" t="s">
        <v>90</v>
      </c>
      <c r="Q9" s="244" t="s">
        <v>88</v>
      </c>
      <c r="R9" s="360" t="s">
        <v>173</v>
      </c>
      <c r="S9" s="269">
        <f>IF(ISERROR(ROUND(E9*G9*J9*L9/O9,1))=TRUE,"",ROUND(E9*G9*J9*L9/O9,1))</f>
      </c>
      <c r="T9" s="363">
        <f>IF(ISERROR(ROUNDUP(S9,0))=TRUE,"",ROUNDUP(S9,0))</f>
      </c>
      <c r="U9" s="364"/>
      <c r="V9" s="364"/>
      <c r="W9" s="241" t="s">
        <v>17</v>
      </c>
      <c r="X9" s="389" t="s">
        <v>194</v>
      </c>
      <c r="Y9" s="47"/>
      <c r="Z9" s="271" t="s">
        <v>23</v>
      </c>
      <c r="AA9" s="269">
        <v>1.4</v>
      </c>
      <c r="AB9" s="241" t="s">
        <v>24</v>
      </c>
      <c r="AC9" s="389" t="s">
        <v>91</v>
      </c>
      <c r="AD9" s="211">
        <f>IF(ISERROR(ROUNDDOWN(Y10*AA9,0))=TRUE,"",ROUNDDOWN(Y10*AA9,0))</f>
      </c>
      <c r="AE9" s="57" t="s">
        <v>17</v>
      </c>
    </row>
    <row r="10" spans="1:31" ht="13.5" customHeight="1" thickBot="1" thickTop="1">
      <c r="A10" s="254"/>
      <c r="B10" s="255"/>
      <c r="C10" s="321"/>
      <c r="D10" s="268"/>
      <c r="E10" s="394"/>
      <c r="F10" s="268"/>
      <c r="G10" s="270"/>
      <c r="H10" s="268"/>
      <c r="I10" s="268"/>
      <c r="J10" s="270"/>
      <c r="K10" s="268"/>
      <c r="L10" s="392"/>
      <c r="M10" s="268"/>
      <c r="N10" s="272"/>
      <c r="O10" s="367"/>
      <c r="P10" s="268"/>
      <c r="Q10" s="268"/>
      <c r="R10" s="361"/>
      <c r="S10" s="270"/>
      <c r="T10" s="365"/>
      <c r="U10" s="366"/>
      <c r="V10" s="366"/>
      <c r="W10" s="350"/>
      <c r="X10" s="390"/>
      <c r="Y10" s="214">
        <f>IF(ISERROR(S9+S11)=TRUE,"",S9+S11)</f>
      </c>
      <c r="Z10" s="272"/>
      <c r="AA10" s="270"/>
      <c r="AB10" s="350"/>
      <c r="AC10" s="390"/>
      <c r="AD10" s="213"/>
      <c r="AE10" s="194"/>
    </row>
    <row r="11" spans="1:31" ht="27" customHeight="1" thickBot="1" thickTop="1">
      <c r="A11" s="254"/>
      <c r="B11" s="255"/>
      <c r="C11" s="248" t="s">
        <v>128</v>
      </c>
      <c r="D11" s="249"/>
      <c r="E11" s="34">
        <f>SUM(E9)</f>
        <v>0</v>
      </c>
      <c r="F11" s="6" t="s">
        <v>171</v>
      </c>
      <c r="G11" s="31">
        <f>G9</f>
        <v>1</v>
      </c>
      <c r="H11" s="6" t="s">
        <v>172</v>
      </c>
      <c r="I11" s="6" t="s">
        <v>171</v>
      </c>
      <c r="J11" s="31">
        <v>0.05</v>
      </c>
      <c r="K11" s="6" t="s">
        <v>171</v>
      </c>
      <c r="L11" s="37">
        <v>6</v>
      </c>
      <c r="M11" s="6" t="s">
        <v>73</v>
      </c>
      <c r="N11" s="14" t="s">
        <v>89</v>
      </c>
      <c r="O11" s="173"/>
      <c r="P11" s="6" t="s">
        <v>90</v>
      </c>
      <c r="Q11" s="6" t="s">
        <v>88</v>
      </c>
      <c r="R11" s="89" t="s">
        <v>174</v>
      </c>
      <c r="S11" s="100">
        <f aca="true" t="shared" si="0" ref="S11:S16">IF(ISERROR(ROUND(E11*G11*J11*L11/O11,1))=TRUE,"",ROUND(E11*G11*J11*L11/O11,1))</f>
      </c>
      <c r="T11" s="382">
        <f>IF(ISERROR(ROUNDUP(S11,0))=TRUE,"",ROUNDUP(S11,0))</f>
      </c>
      <c r="U11" s="383"/>
      <c r="V11" s="383"/>
      <c r="W11" s="6" t="s">
        <v>17</v>
      </c>
      <c r="X11" s="215" t="s">
        <v>195</v>
      </c>
      <c r="Y11" s="209"/>
      <c r="Z11" s="210" t="s">
        <v>196</v>
      </c>
      <c r="AA11" s="37">
        <v>1.4</v>
      </c>
      <c r="AB11" s="194" t="s">
        <v>7</v>
      </c>
      <c r="AC11" s="212" t="s">
        <v>93</v>
      </c>
      <c r="AD11" s="213"/>
      <c r="AE11" s="194"/>
    </row>
    <row r="12" spans="1:31" ht="27" customHeight="1" thickTop="1">
      <c r="A12" s="254"/>
      <c r="B12" s="255"/>
      <c r="C12" s="278" t="s">
        <v>33</v>
      </c>
      <c r="D12" s="26" t="s">
        <v>34</v>
      </c>
      <c r="E12" s="35">
        <f>SUM(E9)</f>
        <v>0</v>
      </c>
      <c r="F12" s="6" t="s">
        <v>3</v>
      </c>
      <c r="G12" s="31">
        <f>G11</f>
        <v>1</v>
      </c>
      <c r="H12" s="6" t="s">
        <v>92</v>
      </c>
      <c r="I12" s="6" t="s">
        <v>3</v>
      </c>
      <c r="J12" s="31">
        <v>0.15</v>
      </c>
      <c r="K12" s="6" t="s">
        <v>3</v>
      </c>
      <c r="L12" s="31">
        <v>6</v>
      </c>
      <c r="M12" s="6" t="s">
        <v>73</v>
      </c>
      <c r="N12" s="14" t="s">
        <v>89</v>
      </c>
      <c r="O12" s="15">
        <v>9.5</v>
      </c>
      <c r="P12" s="6" t="s">
        <v>90</v>
      </c>
      <c r="Q12" s="6" t="s">
        <v>88</v>
      </c>
      <c r="R12" s="89" t="s">
        <v>175</v>
      </c>
      <c r="S12" s="111">
        <f t="shared" si="0"/>
        <v>0</v>
      </c>
      <c r="T12" s="382">
        <f>IF(ISERROR(ROUNDUP(S12,0))=TRUE,"",ROUNDUP(S12,0))</f>
        <v>0</v>
      </c>
      <c r="U12" s="383"/>
      <c r="V12" s="383"/>
      <c r="W12" s="6" t="s">
        <v>17</v>
      </c>
      <c r="X12" s="92" t="s">
        <v>166</v>
      </c>
      <c r="Y12" s="31">
        <f>S12</f>
        <v>0</v>
      </c>
      <c r="Z12" s="11" t="s">
        <v>23</v>
      </c>
      <c r="AA12" s="31">
        <v>1.4</v>
      </c>
      <c r="AB12" s="6" t="s">
        <v>24</v>
      </c>
      <c r="AC12" s="92" t="s">
        <v>95</v>
      </c>
      <c r="AD12" s="5">
        <f>IF(ISERROR(ROUNDDOWN(Y12*AA12,0))=TRUE,"",ROUNDDOWN(Y12*AA12,0))</f>
        <v>0</v>
      </c>
      <c r="AE12" s="23" t="s">
        <v>17</v>
      </c>
    </row>
    <row r="13" spans="1:31" ht="27" customHeight="1">
      <c r="A13" s="254"/>
      <c r="B13" s="255"/>
      <c r="C13" s="279"/>
      <c r="D13" s="26" t="s">
        <v>41</v>
      </c>
      <c r="E13" s="35">
        <f>SUM(E9)</f>
        <v>0</v>
      </c>
      <c r="F13" s="6" t="s">
        <v>23</v>
      </c>
      <c r="G13" s="31">
        <f>G12</f>
        <v>1</v>
      </c>
      <c r="H13" s="6" t="s">
        <v>94</v>
      </c>
      <c r="I13" s="6" t="s">
        <v>23</v>
      </c>
      <c r="J13" s="31">
        <v>0.03</v>
      </c>
      <c r="K13" s="6" t="s">
        <v>23</v>
      </c>
      <c r="L13" s="31">
        <v>6</v>
      </c>
      <c r="M13" s="6" t="s">
        <v>72</v>
      </c>
      <c r="N13" s="14" t="s">
        <v>16</v>
      </c>
      <c r="O13" s="15">
        <v>12</v>
      </c>
      <c r="P13" s="6" t="s">
        <v>94</v>
      </c>
      <c r="Q13" s="6" t="s">
        <v>24</v>
      </c>
      <c r="R13" s="89" t="s">
        <v>167</v>
      </c>
      <c r="S13" s="28">
        <f t="shared" si="0"/>
        <v>0</v>
      </c>
      <c r="T13" s="382">
        <f>IF(ISERROR(ROUNDUP(S13,0))=TRUE,"",ROUNDUP(S13,0))</f>
        <v>0</v>
      </c>
      <c r="U13" s="383"/>
      <c r="V13" s="383"/>
      <c r="W13" s="6" t="s">
        <v>17</v>
      </c>
      <c r="X13" s="92" t="s">
        <v>167</v>
      </c>
      <c r="Y13" s="31">
        <f>S13</f>
        <v>0</v>
      </c>
      <c r="Z13" s="11" t="s">
        <v>23</v>
      </c>
      <c r="AA13" s="31">
        <v>1.4</v>
      </c>
      <c r="AB13" s="6" t="s">
        <v>24</v>
      </c>
      <c r="AC13" s="92" t="s">
        <v>97</v>
      </c>
      <c r="AD13" s="5">
        <f>IF(ISERROR(ROUNDDOWN(Y13*AA13,0))=TRUE,"",ROUNDDOWN(Y13*AA13,0))</f>
        <v>0</v>
      </c>
      <c r="AE13" s="23" t="s">
        <v>17</v>
      </c>
    </row>
    <row r="14" spans="1:31" ht="27" customHeight="1">
      <c r="A14" s="254"/>
      <c r="B14" s="255"/>
      <c r="C14" s="279"/>
      <c r="D14" s="10" t="s">
        <v>1</v>
      </c>
      <c r="E14" s="35">
        <f>SUM(E9)</f>
        <v>0</v>
      </c>
      <c r="F14" s="21" t="s">
        <v>96</v>
      </c>
      <c r="G14" s="31">
        <f>G13</f>
        <v>1</v>
      </c>
      <c r="H14" s="6" t="s">
        <v>90</v>
      </c>
      <c r="I14" s="21" t="s">
        <v>96</v>
      </c>
      <c r="J14" s="32">
        <v>0.02</v>
      </c>
      <c r="K14" s="21" t="s">
        <v>96</v>
      </c>
      <c r="L14" s="31">
        <v>6</v>
      </c>
      <c r="M14" s="6" t="s">
        <v>72</v>
      </c>
      <c r="N14" s="11" t="s">
        <v>89</v>
      </c>
      <c r="O14" s="15">
        <v>3</v>
      </c>
      <c r="P14" s="6" t="s">
        <v>90</v>
      </c>
      <c r="Q14" s="21" t="s">
        <v>88</v>
      </c>
      <c r="R14" s="90" t="s">
        <v>176</v>
      </c>
      <c r="S14" s="100">
        <f t="shared" si="0"/>
        <v>0</v>
      </c>
      <c r="T14" s="382">
        <f>IF(ISERROR(ROUNDUP(S14,0))=TRUE,"",ROUNDUP(S14,0))</f>
        <v>0</v>
      </c>
      <c r="U14" s="383"/>
      <c r="V14" s="383"/>
      <c r="W14" s="6" t="s">
        <v>17</v>
      </c>
      <c r="X14" s="93" t="s">
        <v>168</v>
      </c>
      <c r="Y14" s="31">
        <f>S14</f>
        <v>0</v>
      </c>
      <c r="Z14" s="11" t="s">
        <v>23</v>
      </c>
      <c r="AA14" s="32">
        <v>1.4</v>
      </c>
      <c r="AB14" s="21" t="s">
        <v>24</v>
      </c>
      <c r="AC14" s="93" t="s">
        <v>99</v>
      </c>
      <c r="AD14" s="5">
        <f>IF(ISERROR(ROUNDDOWN(Y14*AA14,0))=TRUE,"",ROUNDDOWN(Y14*AA14,0))</f>
        <v>0</v>
      </c>
      <c r="AE14" s="24" t="s">
        <v>17</v>
      </c>
    </row>
    <row r="15" spans="1:33" ht="27" customHeight="1" thickBot="1">
      <c r="A15" s="242"/>
      <c r="B15" s="243"/>
      <c r="C15" s="280"/>
      <c r="D15" s="3" t="s">
        <v>126</v>
      </c>
      <c r="E15" s="36">
        <f>E14</f>
        <v>0</v>
      </c>
      <c r="F15" s="4" t="s">
        <v>171</v>
      </c>
      <c r="G15" s="31">
        <f>G14</f>
        <v>1</v>
      </c>
      <c r="H15" s="4" t="s">
        <v>172</v>
      </c>
      <c r="I15" s="4" t="s">
        <v>171</v>
      </c>
      <c r="J15" s="33">
        <v>0.1</v>
      </c>
      <c r="K15" s="4" t="s">
        <v>171</v>
      </c>
      <c r="L15" s="33">
        <v>6</v>
      </c>
      <c r="M15" s="6" t="s">
        <v>72</v>
      </c>
      <c r="N15" s="9" t="s">
        <v>177</v>
      </c>
      <c r="O15" s="16">
        <v>7</v>
      </c>
      <c r="P15" s="4" t="s">
        <v>172</v>
      </c>
      <c r="Q15" s="4" t="s">
        <v>178</v>
      </c>
      <c r="R15" s="91" t="s">
        <v>179</v>
      </c>
      <c r="S15" s="29">
        <f t="shared" si="0"/>
        <v>0</v>
      </c>
      <c r="T15" s="382">
        <f>IF(ISERROR(ROUNDUP(S15,0))=TRUE,"",ROUNDUP(S15,0))</f>
        <v>0</v>
      </c>
      <c r="U15" s="383"/>
      <c r="V15" s="383"/>
      <c r="W15" s="21" t="s">
        <v>17</v>
      </c>
      <c r="X15" s="94" t="s">
        <v>98</v>
      </c>
      <c r="Y15" s="31">
        <f>S15</f>
        <v>0</v>
      </c>
      <c r="Z15" s="9" t="s">
        <v>23</v>
      </c>
      <c r="AA15" s="33">
        <v>1.4</v>
      </c>
      <c r="AB15" s="21" t="s">
        <v>24</v>
      </c>
      <c r="AC15" s="93" t="s">
        <v>197</v>
      </c>
      <c r="AD15" s="5">
        <f>IF(ISERROR(ROUNDDOWN(Y15*AA15,0))=TRUE,"",ROUNDDOWN(Y15*AA15,0))</f>
        <v>0</v>
      </c>
      <c r="AE15" s="25" t="s">
        <v>17</v>
      </c>
      <c r="AG15" s="17"/>
    </row>
    <row r="16" spans="1:33" ht="27" customHeight="1">
      <c r="A16" s="228" t="s">
        <v>39</v>
      </c>
      <c r="B16" s="231" t="s">
        <v>74</v>
      </c>
      <c r="C16" s="233" t="s">
        <v>127</v>
      </c>
      <c r="D16" s="234"/>
      <c r="E16" s="172"/>
      <c r="F16" s="97" t="s">
        <v>171</v>
      </c>
      <c r="G16" s="98"/>
      <c r="H16" s="97" t="s">
        <v>172</v>
      </c>
      <c r="I16" s="97" t="s">
        <v>171</v>
      </c>
      <c r="J16" s="117"/>
      <c r="K16" s="97" t="s">
        <v>171</v>
      </c>
      <c r="L16" s="98"/>
      <c r="M16" s="97" t="s">
        <v>73</v>
      </c>
      <c r="N16" s="118" t="s">
        <v>89</v>
      </c>
      <c r="O16" s="98"/>
      <c r="P16" s="97" t="s">
        <v>90</v>
      </c>
      <c r="Q16" s="97" t="s">
        <v>88</v>
      </c>
      <c r="R16" s="119" t="s">
        <v>100</v>
      </c>
      <c r="S16" s="120">
        <f t="shared" si="0"/>
      </c>
      <c r="T16" s="355" t="s">
        <v>127</v>
      </c>
      <c r="U16" s="356"/>
      <c r="V16" s="356"/>
      <c r="W16" s="121"/>
      <c r="X16" s="122"/>
      <c r="Y16" s="123"/>
      <c r="Z16" s="124"/>
      <c r="AA16" s="123"/>
      <c r="AB16" s="124"/>
      <c r="AC16" s="125"/>
      <c r="AD16" s="126"/>
      <c r="AE16" s="127"/>
      <c r="AG16" s="17"/>
    </row>
    <row r="17" spans="1:33" ht="27" customHeight="1" thickBot="1">
      <c r="A17" s="229"/>
      <c r="B17" s="232"/>
      <c r="C17" s="252" t="s">
        <v>128</v>
      </c>
      <c r="D17" s="253"/>
      <c r="E17" s="171">
        <f>E16</f>
        <v>0</v>
      </c>
      <c r="F17" s="128" t="s">
        <v>171</v>
      </c>
      <c r="G17" s="129"/>
      <c r="H17" s="128" t="s">
        <v>172</v>
      </c>
      <c r="I17" s="128" t="s">
        <v>171</v>
      </c>
      <c r="J17" s="130"/>
      <c r="K17" s="128" t="s">
        <v>171</v>
      </c>
      <c r="L17" s="129"/>
      <c r="M17" s="128" t="s">
        <v>73</v>
      </c>
      <c r="N17" s="131" t="s">
        <v>89</v>
      </c>
      <c r="O17" s="129"/>
      <c r="P17" s="128" t="s">
        <v>90</v>
      </c>
      <c r="Q17" s="128" t="s">
        <v>88</v>
      </c>
      <c r="R17" s="132" t="s">
        <v>101</v>
      </c>
      <c r="S17" s="133">
        <f aca="true" t="shared" si="1" ref="S17:S25">IF(ISERROR(ROUND(E17*G17*J17*L17/O17,1))=TRUE,"",ROUND(E17*G17*J17*L17/O17,1))</f>
      </c>
      <c r="T17" s="286" t="s">
        <v>102</v>
      </c>
      <c r="U17" s="287"/>
      <c r="V17" s="288"/>
      <c r="W17" s="134"/>
      <c r="X17" s="135"/>
      <c r="Y17" s="136"/>
      <c r="Z17" s="137"/>
      <c r="AA17" s="136"/>
      <c r="AB17" s="137"/>
      <c r="AC17" s="138"/>
      <c r="AD17" s="139"/>
      <c r="AE17" s="140"/>
      <c r="AG17" s="17"/>
    </row>
    <row r="18" spans="1:33" ht="27" customHeight="1">
      <c r="A18" s="229"/>
      <c r="B18" s="250" t="s">
        <v>75</v>
      </c>
      <c r="C18" s="233" t="s">
        <v>127</v>
      </c>
      <c r="D18" s="234"/>
      <c r="E18" s="172"/>
      <c r="F18" s="97">
        <v>0</v>
      </c>
      <c r="G18" s="98"/>
      <c r="H18" s="97" t="s">
        <v>172</v>
      </c>
      <c r="I18" s="97" t="s">
        <v>171</v>
      </c>
      <c r="J18" s="117"/>
      <c r="K18" s="97" t="s">
        <v>171</v>
      </c>
      <c r="L18" s="98"/>
      <c r="M18" s="97" t="s">
        <v>73</v>
      </c>
      <c r="N18" s="118" t="s">
        <v>89</v>
      </c>
      <c r="O18" s="98"/>
      <c r="P18" s="97" t="s">
        <v>90</v>
      </c>
      <c r="Q18" s="97" t="s">
        <v>88</v>
      </c>
      <c r="R18" s="119" t="s">
        <v>103</v>
      </c>
      <c r="S18" s="120">
        <f t="shared" si="1"/>
      </c>
      <c r="T18" s="289"/>
      <c r="U18" s="288"/>
      <c r="V18" s="288"/>
      <c r="W18" s="134"/>
      <c r="X18" s="135"/>
      <c r="Y18" s="141"/>
      <c r="Z18" s="137"/>
      <c r="AA18" s="136"/>
      <c r="AB18" s="137"/>
      <c r="AC18" s="138"/>
      <c r="AD18" s="139"/>
      <c r="AE18" s="140"/>
      <c r="AG18" s="17"/>
    </row>
    <row r="19" spans="1:33" ht="27" customHeight="1" thickBot="1">
      <c r="A19" s="229"/>
      <c r="B19" s="251"/>
      <c r="C19" s="252" t="s">
        <v>128</v>
      </c>
      <c r="D19" s="253"/>
      <c r="E19" s="171">
        <f>E18</f>
        <v>0</v>
      </c>
      <c r="F19" s="128" t="s">
        <v>171</v>
      </c>
      <c r="G19" s="129"/>
      <c r="H19" s="128" t="s">
        <v>172</v>
      </c>
      <c r="I19" s="128" t="s">
        <v>171</v>
      </c>
      <c r="J19" s="130"/>
      <c r="K19" s="128" t="s">
        <v>171</v>
      </c>
      <c r="L19" s="129"/>
      <c r="M19" s="128" t="s">
        <v>73</v>
      </c>
      <c r="N19" s="131" t="s">
        <v>89</v>
      </c>
      <c r="O19" s="129"/>
      <c r="P19" s="128" t="s">
        <v>90</v>
      </c>
      <c r="Q19" s="128" t="s">
        <v>88</v>
      </c>
      <c r="R19" s="132" t="s">
        <v>104</v>
      </c>
      <c r="S19" s="142">
        <f t="shared" si="1"/>
      </c>
      <c r="T19" s="281">
        <f>IF(ISERROR(ROUNDUP(S16+S18+S20+S22+S24,0))=TRUE,"",(ROUNDUP(S16+S18+S20+S22+S24,0)))</f>
      </c>
      <c r="U19" s="282"/>
      <c r="V19" s="282"/>
      <c r="W19" s="143" t="s">
        <v>17</v>
      </c>
      <c r="X19" s="351" t="s">
        <v>64</v>
      </c>
      <c r="Y19" s="352"/>
      <c r="Z19" s="352"/>
      <c r="AA19" s="136"/>
      <c r="AB19" s="137"/>
      <c r="AC19" s="155" t="s">
        <v>198</v>
      </c>
      <c r="AD19" s="137"/>
      <c r="AE19" s="140"/>
      <c r="AG19" s="17"/>
    </row>
    <row r="20" spans="1:33" ht="27" customHeight="1">
      <c r="A20" s="229"/>
      <c r="B20" s="228" t="s">
        <v>165</v>
      </c>
      <c r="C20" s="233" t="s">
        <v>127</v>
      </c>
      <c r="D20" s="234"/>
      <c r="E20" s="172"/>
      <c r="F20" s="144" t="s">
        <v>171</v>
      </c>
      <c r="G20" s="145"/>
      <c r="H20" s="99" t="s">
        <v>172</v>
      </c>
      <c r="I20" s="144" t="s">
        <v>171</v>
      </c>
      <c r="J20" s="117"/>
      <c r="K20" s="144" t="s">
        <v>171</v>
      </c>
      <c r="L20" s="145"/>
      <c r="M20" s="97" t="s">
        <v>73</v>
      </c>
      <c r="N20" s="146" t="s">
        <v>89</v>
      </c>
      <c r="O20" s="98"/>
      <c r="P20" s="99" t="s">
        <v>90</v>
      </c>
      <c r="Q20" s="144" t="s">
        <v>88</v>
      </c>
      <c r="R20" s="147" t="s">
        <v>105</v>
      </c>
      <c r="S20" s="148">
        <f t="shared" si="1"/>
      </c>
      <c r="T20" s="284"/>
      <c r="U20" s="285"/>
      <c r="V20" s="285"/>
      <c r="W20" s="143"/>
      <c r="X20" s="149"/>
      <c r="Y20" s="296">
        <f>SUM(S16:S25)</f>
        <v>0</v>
      </c>
      <c r="Z20" s="297" t="s">
        <v>96</v>
      </c>
      <c r="AA20" s="349">
        <v>1.4</v>
      </c>
      <c r="AB20" s="297" t="s">
        <v>88</v>
      </c>
      <c r="AC20" s="216"/>
      <c r="AD20" s="282">
        <f>ROUNDDOWN(Y20*AA20,0)</f>
        <v>0</v>
      </c>
      <c r="AE20" s="298" t="s">
        <v>17</v>
      </c>
      <c r="AG20" s="17"/>
    </row>
    <row r="21" spans="1:33" ht="27" customHeight="1" thickBot="1">
      <c r="A21" s="229"/>
      <c r="B21" s="283"/>
      <c r="C21" s="252" t="s">
        <v>128</v>
      </c>
      <c r="D21" s="253"/>
      <c r="E21" s="171">
        <f>E20</f>
        <v>0</v>
      </c>
      <c r="F21" s="151" t="s">
        <v>171</v>
      </c>
      <c r="G21" s="152"/>
      <c r="H21" s="128" t="s">
        <v>172</v>
      </c>
      <c r="I21" s="151" t="s">
        <v>171</v>
      </c>
      <c r="J21" s="130"/>
      <c r="K21" s="151" t="s">
        <v>171</v>
      </c>
      <c r="L21" s="152"/>
      <c r="M21" s="128" t="s">
        <v>73</v>
      </c>
      <c r="N21" s="153" t="s">
        <v>89</v>
      </c>
      <c r="O21" s="129"/>
      <c r="P21" s="128" t="s">
        <v>90</v>
      </c>
      <c r="Q21" s="151" t="s">
        <v>88</v>
      </c>
      <c r="R21" s="154" t="s">
        <v>106</v>
      </c>
      <c r="S21" s="133">
        <f t="shared" si="1"/>
      </c>
      <c r="T21" s="155" t="s">
        <v>128</v>
      </c>
      <c r="U21" s="156"/>
      <c r="V21" s="156"/>
      <c r="W21" s="156"/>
      <c r="X21" s="157"/>
      <c r="Y21" s="296"/>
      <c r="Z21" s="297"/>
      <c r="AA21" s="349"/>
      <c r="AB21" s="297"/>
      <c r="AC21" s="149"/>
      <c r="AD21" s="282"/>
      <c r="AE21" s="298"/>
      <c r="AG21" s="17"/>
    </row>
    <row r="22" spans="1:33" ht="27" customHeight="1">
      <c r="A22" s="229"/>
      <c r="B22" s="237" t="s">
        <v>135</v>
      </c>
      <c r="C22" s="233" t="s">
        <v>127</v>
      </c>
      <c r="D22" s="234"/>
      <c r="E22" s="172"/>
      <c r="F22" s="97" t="s">
        <v>171</v>
      </c>
      <c r="G22" s="98"/>
      <c r="H22" s="99" t="s">
        <v>172</v>
      </c>
      <c r="I22" s="97" t="s">
        <v>171</v>
      </c>
      <c r="J22" s="117"/>
      <c r="K22" s="97" t="s">
        <v>171</v>
      </c>
      <c r="L22" s="98"/>
      <c r="M22" s="97" t="s">
        <v>73</v>
      </c>
      <c r="N22" s="118" t="s">
        <v>89</v>
      </c>
      <c r="O22" s="98"/>
      <c r="P22" s="99" t="s">
        <v>90</v>
      </c>
      <c r="Q22" s="97" t="s">
        <v>88</v>
      </c>
      <c r="R22" s="119" t="s">
        <v>107</v>
      </c>
      <c r="S22" s="120">
        <f t="shared" si="1"/>
      </c>
      <c r="T22" s="286" t="s">
        <v>108</v>
      </c>
      <c r="U22" s="287"/>
      <c r="V22" s="287"/>
      <c r="W22" s="158"/>
      <c r="X22" s="159"/>
      <c r="Y22" s="160"/>
      <c r="Z22" s="137"/>
      <c r="AA22" s="136"/>
      <c r="AB22" s="137"/>
      <c r="AC22" s="161"/>
      <c r="AD22" s="139"/>
      <c r="AE22" s="140"/>
      <c r="AG22" s="17"/>
    </row>
    <row r="23" spans="1:33" ht="27" customHeight="1" thickBot="1">
      <c r="A23" s="229"/>
      <c r="B23" s="232"/>
      <c r="C23" s="252" t="s">
        <v>128</v>
      </c>
      <c r="D23" s="253"/>
      <c r="E23" s="171">
        <f>E22</f>
        <v>0</v>
      </c>
      <c r="F23" s="128" t="s">
        <v>171</v>
      </c>
      <c r="G23" s="129"/>
      <c r="H23" s="128" t="s">
        <v>172</v>
      </c>
      <c r="I23" s="128" t="s">
        <v>171</v>
      </c>
      <c r="J23" s="130"/>
      <c r="K23" s="128" t="s">
        <v>171</v>
      </c>
      <c r="L23" s="129"/>
      <c r="M23" s="128" t="s">
        <v>73</v>
      </c>
      <c r="N23" s="131" t="s">
        <v>89</v>
      </c>
      <c r="O23" s="129"/>
      <c r="P23" s="128" t="s">
        <v>90</v>
      </c>
      <c r="Q23" s="128" t="s">
        <v>88</v>
      </c>
      <c r="R23" s="132" t="s">
        <v>109</v>
      </c>
      <c r="S23" s="142">
        <f t="shared" si="1"/>
      </c>
      <c r="T23" s="286"/>
      <c r="U23" s="287"/>
      <c r="V23" s="287"/>
      <c r="W23" s="158"/>
      <c r="X23" s="159"/>
      <c r="Y23" s="136"/>
      <c r="Z23" s="137"/>
      <c r="AA23" s="136"/>
      <c r="AB23" s="137"/>
      <c r="AC23" s="161"/>
      <c r="AD23" s="139"/>
      <c r="AE23" s="140"/>
      <c r="AG23" s="17"/>
    </row>
    <row r="24" spans="1:33" ht="27" customHeight="1">
      <c r="A24" s="229"/>
      <c r="B24" s="231" t="s">
        <v>76</v>
      </c>
      <c r="C24" s="233" t="s">
        <v>127</v>
      </c>
      <c r="D24" s="234"/>
      <c r="E24" s="172"/>
      <c r="F24" s="97" t="s">
        <v>171</v>
      </c>
      <c r="G24" s="98"/>
      <c r="H24" s="99" t="s">
        <v>172</v>
      </c>
      <c r="I24" s="97" t="s">
        <v>171</v>
      </c>
      <c r="J24" s="117"/>
      <c r="K24" s="97" t="s">
        <v>171</v>
      </c>
      <c r="L24" s="98"/>
      <c r="M24" s="97" t="s">
        <v>73</v>
      </c>
      <c r="N24" s="118" t="s">
        <v>89</v>
      </c>
      <c r="O24" s="98"/>
      <c r="P24" s="99" t="s">
        <v>90</v>
      </c>
      <c r="Q24" s="97" t="s">
        <v>88</v>
      </c>
      <c r="R24" s="119" t="s">
        <v>110</v>
      </c>
      <c r="S24" s="148">
        <f t="shared" si="1"/>
      </c>
      <c r="T24" s="281">
        <f>IF(ISERROR(ROUNDUP(S17+S19+S21+S23+S25,0))=TRUE,"",ROUNDUP(S17+S19+S21+S23+S25,0))</f>
      </c>
      <c r="U24" s="282"/>
      <c r="V24" s="282"/>
      <c r="W24" s="143" t="s">
        <v>17</v>
      </c>
      <c r="X24" s="149"/>
      <c r="Y24" s="136"/>
      <c r="Z24" s="137"/>
      <c r="AA24" s="136"/>
      <c r="AB24" s="137"/>
      <c r="AC24" s="161"/>
      <c r="AD24" s="139"/>
      <c r="AE24" s="140"/>
      <c r="AG24" s="17"/>
    </row>
    <row r="25" spans="1:33" ht="27" customHeight="1" thickBot="1">
      <c r="A25" s="230"/>
      <c r="B25" s="232"/>
      <c r="C25" s="223" t="s">
        <v>128</v>
      </c>
      <c r="D25" s="224"/>
      <c r="E25" s="171">
        <f>E24</f>
        <v>0</v>
      </c>
      <c r="F25" s="128" t="s">
        <v>171</v>
      </c>
      <c r="G25" s="129"/>
      <c r="H25" s="128" t="s">
        <v>172</v>
      </c>
      <c r="I25" s="128" t="s">
        <v>171</v>
      </c>
      <c r="J25" s="129"/>
      <c r="K25" s="128" t="s">
        <v>171</v>
      </c>
      <c r="L25" s="129"/>
      <c r="M25" s="128" t="s">
        <v>73</v>
      </c>
      <c r="N25" s="131" t="s">
        <v>89</v>
      </c>
      <c r="O25" s="129"/>
      <c r="P25" s="128" t="s">
        <v>90</v>
      </c>
      <c r="Q25" s="128" t="s">
        <v>88</v>
      </c>
      <c r="R25" s="132" t="s">
        <v>111</v>
      </c>
      <c r="S25" s="142">
        <f t="shared" si="1"/>
      </c>
      <c r="T25" s="293"/>
      <c r="U25" s="294"/>
      <c r="V25" s="294"/>
      <c r="W25" s="162"/>
      <c r="X25" s="163"/>
      <c r="Y25" s="164"/>
      <c r="Z25" s="165"/>
      <c r="AA25" s="166"/>
      <c r="AB25" s="165"/>
      <c r="AC25" s="167"/>
      <c r="AD25" s="168"/>
      <c r="AE25" s="169"/>
      <c r="AG25" s="17"/>
    </row>
    <row r="26" spans="9:19" ht="13.5">
      <c r="I26" s="18"/>
      <c r="J26" s="30"/>
      <c r="R26" s="30"/>
      <c r="S26" s="30"/>
    </row>
    <row r="27" spans="1:15" s="30" customFormat="1" ht="32.25" customHeight="1">
      <c r="A27" s="30" t="s">
        <v>59</v>
      </c>
      <c r="B27" s="2"/>
      <c r="O27" s="208"/>
    </row>
    <row r="28" s="30" customFormat="1" ht="22.5" customHeight="1" thickBot="1">
      <c r="B28" s="2"/>
    </row>
    <row r="29" spans="1:31" s="30" customFormat="1" ht="36" customHeight="1" thickBot="1" thickTop="1">
      <c r="A29" s="315" t="s">
        <v>2</v>
      </c>
      <c r="B29" s="316"/>
      <c r="C29" s="45" t="s">
        <v>129</v>
      </c>
      <c r="D29" s="46"/>
      <c r="E29" s="292" t="s">
        <v>203</v>
      </c>
      <c r="F29" s="292"/>
      <c r="G29" s="110"/>
      <c r="H29" s="19" t="s">
        <v>112</v>
      </c>
      <c r="I29" s="19" t="s">
        <v>113</v>
      </c>
      <c r="J29" s="292" t="s">
        <v>205</v>
      </c>
      <c r="K29" s="292"/>
      <c r="L29" s="110"/>
      <c r="M29" s="19" t="s">
        <v>114</v>
      </c>
      <c r="N29" s="19" t="s">
        <v>113</v>
      </c>
      <c r="O29" s="19" t="s">
        <v>13</v>
      </c>
      <c r="P29" s="81" t="s">
        <v>115</v>
      </c>
      <c r="Q29" s="82" t="s">
        <v>116</v>
      </c>
      <c r="R29" s="381">
        <f>IF(ISERROR(CEILING(AD9,2))=TRUE,"",CEILING(AD9,2))</f>
      </c>
      <c r="S29" s="381"/>
      <c r="T29" s="83" t="s">
        <v>17</v>
      </c>
      <c r="U29" s="20" t="s">
        <v>117</v>
      </c>
      <c r="V29" s="19" t="s">
        <v>16</v>
      </c>
      <c r="W29" s="47" t="s">
        <v>78</v>
      </c>
      <c r="X29" s="47" t="s">
        <v>180</v>
      </c>
      <c r="Y29" s="38">
        <v>1</v>
      </c>
      <c r="Z29" s="20" t="s">
        <v>79</v>
      </c>
      <c r="AA29" s="47" t="s">
        <v>118</v>
      </c>
      <c r="AB29" s="48" t="s">
        <v>88</v>
      </c>
      <c r="AC29" s="380">
        <f>IF(ISERROR(G29*L29*R29/Y29)=TRUE,"",(G29*L29*R29/Y29))</f>
      </c>
      <c r="AD29" s="380"/>
      <c r="AE29" s="49" t="s">
        <v>119</v>
      </c>
    </row>
    <row r="30" spans="1:31" s="30" customFormat="1" ht="36" customHeight="1" thickBot="1" thickTop="1">
      <c r="A30" s="317"/>
      <c r="B30" s="318"/>
      <c r="C30" s="290" t="s">
        <v>188</v>
      </c>
      <c r="D30" s="291"/>
      <c r="E30" s="303" t="s">
        <v>46</v>
      </c>
      <c r="F30" s="303"/>
      <c r="G30" s="201"/>
      <c r="H30" s="4" t="s">
        <v>112</v>
      </c>
      <c r="I30" s="4" t="s">
        <v>3</v>
      </c>
      <c r="J30" s="303" t="s">
        <v>47</v>
      </c>
      <c r="K30" s="303"/>
      <c r="L30" s="201"/>
      <c r="M30" s="4" t="s">
        <v>114</v>
      </c>
      <c r="N30" s="4" t="s">
        <v>3</v>
      </c>
      <c r="O30" s="4" t="s">
        <v>13</v>
      </c>
      <c r="P30" s="88" t="s">
        <v>93</v>
      </c>
      <c r="Q30" s="87" t="s">
        <v>116</v>
      </c>
      <c r="R30" s="362">
        <f>IF(ISERROR(IF(AD8=0,CEILING(T8,2),IF(AD8&gt;0,CEILING(AD8,2))))=TRUE,"",IF(AD8=0,CEILING(T8,2),IF(AD8&gt;0,CEILING(AD8,2))))</f>
      </c>
      <c r="S30" s="362"/>
      <c r="T30" s="88" t="s">
        <v>17</v>
      </c>
      <c r="U30" s="4" t="s">
        <v>117</v>
      </c>
      <c r="V30" s="4" t="s">
        <v>10</v>
      </c>
      <c r="W30" s="54" t="s">
        <v>78</v>
      </c>
      <c r="X30" s="54" t="s">
        <v>116</v>
      </c>
      <c r="Y30" s="33">
        <v>2</v>
      </c>
      <c r="Z30" s="4" t="s">
        <v>79</v>
      </c>
      <c r="AA30" s="54" t="s">
        <v>117</v>
      </c>
      <c r="AB30" s="54" t="s">
        <v>7</v>
      </c>
      <c r="AC30" s="337">
        <f>IF(ISERROR(G30*L30*R30/Y30)=TRUE,"",(G30*L30*R30/Y30))</f>
      </c>
      <c r="AD30" s="337"/>
      <c r="AE30" s="55" t="s">
        <v>15</v>
      </c>
    </row>
    <row r="31" spans="1:31" s="30" customFormat="1" ht="30" customHeight="1">
      <c r="A31" s="317"/>
      <c r="B31" s="318"/>
      <c r="C31" s="50" t="s">
        <v>189</v>
      </c>
      <c r="D31" s="51"/>
      <c r="E31" s="225" t="s">
        <v>25</v>
      </c>
      <c r="F31" s="226"/>
      <c r="G31" s="359">
        <v>0.2</v>
      </c>
      <c r="H31" s="227"/>
      <c r="I31" s="227"/>
      <c r="J31" s="6" t="s">
        <v>120</v>
      </c>
      <c r="K31" s="6"/>
      <c r="L31" s="22"/>
      <c r="M31" s="6"/>
      <c r="N31" s="6" t="s">
        <v>121</v>
      </c>
      <c r="O31" s="6" t="s">
        <v>13</v>
      </c>
      <c r="P31" s="84" t="s">
        <v>95</v>
      </c>
      <c r="Q31" s="85" t="s">
        <v>116</v>
      </c>
      <c r="R31" s="379">
        <f>IF(ISERROR(IF(AD12=0,CEILING(T12,4),IF(AD12&gt;0,CEILING(AD12,4))))=TRUE,"",IF(AD12=0,CEILING(T12,4),IF(AD12&gt;0,CEILING(AD12,4))))</f>
        <v>0</v>
      </c>
      <c r="S31" s="379"/>
      <c r="T31" s="84" t="s">
        <v>17</v>
      </c>
      <c r="U31" s="6" t="s">
        <v>117</v>
      </c>
      <c r="V31" s="6" t="s">
        <v>16</v>
      </c>
      <c r="W31" s="52" t="s">
        <v>78</v>
      </c>
      <c r="X31" s="52" t="s">
        <v>180</v>
      </c>
      <c r="Y31" s="31">
        <v>4</v>
      </c>
      <c r="Z31" s="6" t="s">
        <v>79</v>
      </c>
      <c r="AA31" s="52" t="s">
        <v>118</v>
      </c>
      <c r="AB31" s="52" t="s">
        <v>88</v>
      </c>
      <c r="AC31" s="377">
        <f>IF(ISERROR(G31*R31/Y31)=TRUE,"",G31*R31/Y31)</f>
        <v>0</v>
      </c>
      <c r="AD31" s="377"/>
      <c r="AE31" s="53" t="s">
        <v>119</v>
      </c>
    </row>
    <row r="32" spans="1:31" s="30" customFormat="1" ht="30" customHeight="1">
      <c r="A32" s="317"/>
      <c r="B32" s="318"/>
      <c r="C32" s="50" t="s">
        <v>190</v>
      </c>
      <c r="D32" s="51"/>
      <c r="E32" s="225" t="s">
        <v>25</v>
      </c>
      <c r="F32" s="226"/>
      <c r="G32" s="227">
        <v>0.2</v>
      </c>
      <c r="H32" s="227"/>
      <c r="I32" s="227"/>
      <c r="J32" s="6" t="s">
        <v>120</v>
      </c>
      <c r="K32" s="6"/>
      <c r="L32" s="6"/>
      <c r="M32" s="6"/>
      <c r="N32" s="6" t="s">
        <v>121</v>
      </c>
      <c r="O32" s="6" t="s">
        <v>13</v>
      </c>
      <c r="P32" s="84" t="s">
        <v>97</v>
      </c>
      <c r="Q32" s="85" t="s">
        <v>116</v>
      </c>
      <c r="R32" s="379">
        <f>IF(ISERROR(IF(AD13=0,CEILING(T13,4),IF(AD13&gt;0,CEILING(AD13,4))))=TRUE,"",IF(AD13=0,CEILING(T13,4),IF(AD13&gt;0,CEILING(AD13,4))))</f>
        <v>0</v>
      </c>
      <c r="S32" s="379"/>
      <c r="T32" s="84" t="s">
        <v>17</v>
      </c>
      <c r="U32" s="6" t="s">
        <v>117</v>
      </c>
      <c r="V32" s="6" t="s">
        <v>16</v>
      </c>
      <c r="W32" s="52" t="s">
        <v>78</v>
      </c>
      <c r="X32" s="52" t="s">
        <v>180</v>
      </c>
      <c r="Y32" s="31">
        <v>4</v>
      </c>
      <c r="Z32" s="6" t="s">
        <v>79</v>
      </c>
      <c r="AA32" s="52" t="s">
        <v>118</v>
      </c>
      <c r="AB32" s="52" t="s">
        <v>88</v>
      </c>
      <c r="AC32" s="377">
        <f>IF(ISERROR(G32*R32/Y32)=TRUE,"",G32*R32/Y32)</f>
        <v>0</v>
      </c>
      <c r="AD32" s="377"/>
      <c r="AE32" s="53" t="s">
        <v>119</v>
      </c>
    </row>
    <row r="33" spans="1:31" s="30" customFormat="1" ht="30" customHeight="1">
      <c r="A33" s="317"/>
      <c r="B33" s="318"/>
      <c r="C33" s="52" t="s">
        <v>191</v>
      </c>
      <c r="D33" s="50"/>
      <c r="E33" s="225" t="s">
        <v>25</v>
      </c>
      <c r="F33" s="226"/>
      <c r="G33" s="227">
        <v>0.2</v>
      </c>
      <c r="H33" s="227"/>
      <c r="I33" s="227"/>
      <c r="J33" s="6" t="s">
        <v>120</v>
      </c>
      <c r="K33" s="6"/>
      <c r="L33" s="6"/>
      <c r="M33" s="6"/>
      <c r="N33" s="6" t="s">
        <v>121</v>
      </c>
      <c r="O33" s="6" t="s">
        <v>13</v>
      </c>
      <c r="P33" s="84" t="s">
        <v>99</v>
      </c>
      <c r="Q33" s="85" t="s">
        <v>116</v>
      </c>
      <c r="R33" s="379">
        <f>IF(ISERROR(IF(AD14=0,CEILING(T14,4),IF(AD14&gt;0,CEILING(AD14,4))))=TRUE,"",IF(AD14=0,CEILING(T14,4),IF(AD14&gt;0,CEILING(AD14,4))))</f>
        <v>0</v>
      </c>
      <c r="S33" s="379"/>
      <c r="T33" s="84" t="s">
        <v>17</v>
      </c>
      <c r="U33" s="6" t="s">
        <v>117</v>
      </c>
      <c r="V33" s="6" t="s">
        <v>16</v>
      </c>
      <c r="W33" s="52" t="s">
        <v>78</v>
      </c>
      <c r="X33" s="52" t="s">
        <v>180</v>
      </c>
      <c r="Y33" s="31">
        <v>4</v>
      </c>
      <c r="Z33" s="6" t="s">
        <v>79</v>
      </c>
      <c r="AA33" s="52" t="s">
        <v>118</v>
      </c>
      <c r="AB33" s="52" t="s">
        <v>88</v>
      </c>
      <c r="AC33" s="377">
        <f>IF(ISERROR(G33*R33/Y33)=TRUE,"",G33*R33/Y33)</f>
        <v>0</v>
      </c>
      <c r="AD33" s="377"/>
      <c r="AE33" s="53" t="s">
        <v>119</v>
      </c>
    </row>
    <row r="34" spans="1:31" s="30" customFormat="1" ht="30" customHeight="1" thickBot="1">
      <c r="A34" s="317"/>
      <c r="B34" s="318"/>
      <c r="C34" s="235" t="s">
        <v>192</v>
      </c>
      <c r="D34" s="236"/>
      <c r="E34" s="312" t="s">
        <v>25</v>
      </c>
      <c r="F34" s="313"/>
      <c r="G34" s="314">
        <v>0.25</v>
      </c>
      <c r="H34" s="314"/>
      <c r="I34" s="314"/>
      <c r="J34" s="21" t="s">
        <v>120</v>
      </c>
      <c r="K34" s="21"/>
      <c r="L34" s="21"/>
      <c r="M34" s="21"/>
      <c r="N34" s="21" t="s">
        <v>121</v>
      </c>
      <c r="O34" s="21" t="s">
        <v>13</v>
      </c>
      <c r="P34" s="86" t="s">
        <v>197</v>
      </c>
      <c r="Q34" s="87" t="s">
        <v>116</v>
      </c>
      <c r="R34" s="379">
        <f>IF(ISERROR(IF(AD15=0,CEILING(T15,4),IF(AD15&gt;0,CEILING(AD15,4))))=TRUE,"",IF(AD15=0,CEILING(T15,4),IF(AD15&gt;0,CEILING(AD15,4))))</f>
        <v>0</v>
      </c>
      <c r="S34" s="379"/>
      <c r="T34" s="88" t="s">
        <v>17</v>
      </c>
      <c r="U34" s="4" t="s">
        <v>117</v>
      </c>
      <c r="V34" s="21" t="s">
        <v>16</v>
      </c>
      <c r="W34" s="54" t="s">
        <v>78</v>
      </c>
      <c r="X34" s="54" t="s">
        <v>180</v>
      </c>
      <c r="Y34" s="33">
        <v>2</v>
      </c>
      <c r="Z34" s="4" t="s">
        <v>79</v>
      </c>
      <c r="AA34" s="54" t="s">
        <v>118</v>
      </c>
      <c r="AB34" s="54" t="s">
        <v>88</v>
      </c>
      <c r="AC34" s="377">
        <f>IF(ISERROR(G34*R34/Y34)=TRUE,"",G34*R34/Y34)</f>
        <v>0</v>
      </c>
      <c r="AD34" s="377"/>
      <c r="AE34" s="55" t="s">
        <v>119</v>
      </c>
    </row>
    <row r="35" spans="1:31" s="30" customFormat="1" ht="36" customHeight="1" thickBot="1" thickTop="1">
      <c r="A35" s="306" t="s">
        <v>48</v>
      </c>
      <c r="B35" s="307"/>
      <c r="C35" s="101" t="s">
        <v>193</v>
      </c>
      <c r="D35" s="102"/>
      <c r="E35" s="308" t="s">
        <v>46</v>
      </c>
      <c r="F35" s="308"/>
      <c r="G35" s="96"/>
      <c r="H35" s="103" t="s">
        <v>77</v>
      </c>
      <c r="I35" s="104" t="s">
        <v>113</v>
      </c>
      <c r="J35" s="308" t="s">
        <v>47</v>
      </c>
      <c r="K35" s="308"/>
      <c r="L35" s="96"/>
      <c r="M35" s="99" t="s">
        <v>77</v>
      </c>
      <c r="N35" s="99" t="s">
        <v>113</v>
      </c>
      <c r="O35" s="99" t="s">
        <v>13</v>
      </c>
      <c r="P35" s="104" t="s">
        <v>198</v>
      </c>
      <c r="Q35" s="105" t="s">
        <v>122</v>
      </c>
      <c r="R35" s="378"/>
      <c r="S35" s="378"/>
      <c r="T35" s="97" t="s">
        <v>17</v>
      </c>
      <c r="U35" s="97" t="s">
        <v>117</v>
      </c>
      <c r="V35" s="97" t="s">
        <v>80</v>
      </c>
      <c r="W35" s="106" t="s">
        <v>78</v>
      </c>
      <c r="X35" s="106" t="s">
        <v>180</v>
      </c>
      <c r="Y35" s="98"/>
      <c r="Z35" s="97" t="s">
        <v>79</v>
      </c>
      <c r="AA35" s="107" t="s">
        <v>118</v>
      </c>
      <c r="AB35" s="108" t="s">
        <v>88</v>
      </c>
      <c r="AC35" s="378">
        <f>IF(ISERROR(G35*L35*R35/Y35)=TRUE,"",G35*L35*R35/Y35)</f>
      </c>
      <c r="AD35" s="378"/>
      <c r="AE35" s="109" t="s">
        <v>119</v>
      </c>
    </row>
    <row r="36" spans="1:31" s="30" customFormat="1" ht="24.75" customHeight="1" thickTop="1">
      <c r="A36" s="221" t="s">
        <v>51</v>
      </c>
      <c r="B36" s="222"/>
      <c r="C36" s="222"/>
      <c r="D36" s="47"/>
      <c r="E36" s="47"/>
      <c r="F36" s="57"/>
      <c r="G36" s="254" t="s">
        <v>52</v>
      </c>
      <c r="H36" s="275"/>
      <c r="I36" s="275"/>
      <c r="J36" s="47"/>
      <c r="K36" s="47"/>
      <c r="L36" s="58" t="s">
        <v>55</v>
      </c>
      <c r="M36" s="47"/>
      <c r="N36" s="47"/>
      <c r="O36" s="47"/>
      <c r="P36" s="59"/>
      <c r="Q36" s="59"/>
      <c r="R36" s="59"/>
      <c r="S36" s="60"/>
      <c r="T36" s="60" t="s">
        <v>0</v>
      </c>
      <c r="U36" s="60"/>
      <c r="V36" s="384"/>
      <c r="W36" s="384"/>
      <c r="X36" s="60" t="s">
        <v>181</v>
      </c>
      <c r="Y36" s="60"/>
      <c r="Z36" s="61"/>
      <c r="AA36" s="47" t="s">
        <v>56</v>
      </c>
      <c r="AB36" s="47"/>
      <c r="AC36" s="47"/>
      <c r="AD36" s="47"/>
      <c r="AE36" s="61"/>
    </row>
    <row r="37" spans="1:31" s="30" customFormat="1" ht="24.75" customHeight="1" thickBot="1">
      <c r="A37" s="58"/>
      <c r="B37" s="59"/>
      <c r="C37" s="59"/>
      <c r="D37" s="62" t="s">
        <v>62</v>
      </c>
      <c r="E37" s="63">
        <f>SUM(AC29)</f>
        <v>0</v>
      </c>
      <c r="F37" s="64" t="s">
        <v>123</v>
      </c>
      <c r="G37" s="254" t="s">
        <v>53</v>
      </c>
      <c r="H37" s="275"/>
      <c r="I37" s="275"/>
      <c r="J37" s="56"/>
      <c r="K37" s="59"/>
      <c r="L37" s="65"/>
      <c r="M37" s="62"/>
      <c r="N37" s="66"/>
      <c r="O37" s="59"/>
      <c r="P37" s="59"/>
      <c r="Q37" s="59"/>
      <c r="R37" s="59"/>
      <c r="S37" s="41"/>
      <c r="T37" s="62" t="s">
        <v>66</v>
      </c>
      <c r="U37" s="62"/>
      <c r="V37" s="385"/>
      <c r="W37" s="385"/>
      <c r="X37" s="62" t="s">
        <v>124</v>
      </c>
      <c r="Y37" s="62"/>
      <c r="Z37" s="64"/>
      <c r="AA37" s="59"/>
      <c r="AB37" s="59"/>
      <c r="AC37" s="59"/>
      <c r="AD37" s="59"/>
      <c r="AE37" s="64"/>
    </row>
    <row r="38" spans="1:31" s="30" customFormat="1" ht="24.75" customHeight="1" thickBot="1" thickTop="1">
      <c r="A38" s="58"/>
      <c r="B38" s="67">
        <f>SUM(AC29:AC30)</f>
        <v>0</v>
      </c>
      <c r="C38" s="27" t="s">
        <v>124</v>
      </c>
      <c r="D38" s="62" t="s">
        <v>63</v>
      </c>
      <c r="E38" s="68">
        <f>AC35</f>
      </c>
      <c r="F38" s="62" t="s">
        <v>119</v>
      </c>
      <c r="G38" s="58"/>
      <c r="H38" s="59"/>
      <c r="I38" s="59"/>
      <c r="J38" s="217">
        <f>SUM(AC31:AD34)</f>
        <v>0</v>
      </c>
      <c r="K38" s="62" t="s">
        <v>54</v>
      </c>
      <c r="L38" s="65"/>
      <c r="M38" s="62"/>
      <c r="N38" s="386"/>
      <c r="O38" s="387"/>
      <c r="P38" s="69" t="s">
        <v>119</v>
      </c>
      <c r="Q38" s="27"/>
      <c r="R38" s="27"/>
      <c r="S38" s="70"/>
      <c r="T38" s="69" t="s">
        <v>67</v>
      </c>
      <c r="U38" s="62"/>
      <c r="V38" s="388"/>
      <c r="W38" s="388"/>
      <c r="X38" s="71" t="s">
        <v>125</v>
      </c>
      <c r="Y38" s="71"/>
      <c r="Z38" s="64"/>
      <c r="AA38" s="59"/>
      <c r="AB38" s="369"/>
      <c r="AC38" s="370"/>
      <c r="AD38" s="371"/>
      <c r="AE38" s="64" t="s">
        <v>125</v>
      </c>
    </row>
    <row r="39" spans="1:31" s="30" customFormat="1" ht="22.5" customHeight="1" thickBot="1" thickTop="1">
      <c r="A39" s="240" t="s">
        <v>68</v>
      </c>
      <c r="B39" s="244"/>
      <c r="C39" s="244"/>
      <c r="D39" s="47"/>
      <c r="E39" s="47"/>
      <c r="F39" s="47"/>
      <c r="G39" s="326" t="s">
        <v>69</v>
      </c>
      <c r="H39" s="327"/>
      <c r="I39" s="327"/>
      <c r="J39" s="327"/>
      <c r="K39" s="72"/>
      <c r="L39" s="72"/>
      <c r="M39" s="72"/>
      <c r="N39" s="73"/>
      <c r="O39" s="74"/>
      <c r="P39" s="56"/>
      <c r="Q39" s="332" t="s">
        <v>70</v>
      </c>
      <c r="R39" s="333"/>
      <c r="S39" s="333"/>
      <c r="T39" s="333"/>
      <c r="U39" s="333"/>
      <c r="V39" s="333"/>
      <c r="W39" s="333"/>
      <c r="X39" s="333"/>
      <c r="Y39" s="372">
        <f>IF(ISERROR(SUM(B38,J38,N38,AB38,D40,L40))=TRUE,"",(SUM(B38,J38,N38,AB38,D40,L40)))</f>
        <v>0</v>
      </c>
      <c r="Z39" s="373"/>
      <c r="AA39" s="373"/>
      <c r="AB39" s="373"/>
      <c r="AC39" s="373"/>
      <c r="AD39" s="373"/>
      <c r="AE39" s="75"/>
    </row>
    <row r="40" spans="1:31" s="30" customFormat="1" ht="22.5" customHeight="1" thickBot="1" thickTop="1">
      <c r="A40" s="76"/>
      <c r="B40" s="27"/>
      <c r="C40" s="27"/>
      <c r="D40" s="369"/>
      <c r="E40" s="371"/>
      <c r="F40" s="69" t="s">
        <v>28</v>
      </c>
      <c r="G40" s="330" t="s">
        <v>71</v>
      </c>
      <c r="H40" s="331"/>
      <c r="I40" s="331"/>
      <c r="J40" s="331"/>
      <c r="K40" s="77"/>
      <c r="L40" s="375"/>
      <c r="M40" s="376"/>
      <c r="N40" s="78" t="s">
        <v>119</v>
      </c>
      <c r="O40" s="56"/>
      <c r="P40" s="56"/>
      <c r="Q40" s="324"/>
      <c r="R40" s="325"/>
      <c r="S40" s="325"/>
      <c r="T40" s="79"/>
      <c r="U40" s="79"/>
      <c r="V40" s="79"/>
      <c r="W40" s="79"/>
      <c r="X40" s="79"/>
      <c r="Y40" s="374"/>
      <c r="Z40" s="374"/>
      <c r="AA40" s="374"/>
      <c r="AB40" s="374"/>
      <c r="AC40" s="374"/>
      <c r="AD40" s="374"/>
      <c r="AE40" s="80" t="s">
        <v>54</v>
      </c>
    </row>
    <row r="41" spans="3:24" s="30" customFormat="1" ht="24.75" customHeight="1" thickTop="1">
      <c r="C41" s="39"/>
      <c r="D41" s="39"/>
      <c r="E41" s="39"/>
      <c r="F41" s="39"/>
      <c r="G41" s="39"/>
      <c r="H41" s="39"/>
      <c r="I41" s="39"/>
      <c r="J41" s="39"/>
      <c r="T41" s="40"/>
      <c r="U41" s="40"/>
      <c r="V41" s="40"/>
      <c r="W41" s="40"/>
      <c r="X41" s="40"/>
    </row>
    <row r="42" spans="2:29" s="30" customFormat="1" ht="19.5" customHeight="1">
      <c r="B42" s="41" t="s">
        <v>60</v>
      </c>
      <c r="S42" s="319" t="s">
        <v>164</v>
      </c>
      <c r="T42" s="319"/>
      <c r="U42" s="319"/>
      <c r="V42" s="319"/>
      <c r="W42" s="319"/>
      <c r="X42" s="319"/>
      <c r="Y42" s="319"/>
      <c r="Z42" s="319"/>
      <c r="AA42" s="319"/>
      <c r="AB42" s="319"/>
      <c r="AC42" s="319"/>
    </row>
    <row r="43" spans="2:29" s="30" customFormat="1" ht="19.5" customHeight="1">
      <c r="B43" s="41" t="s">
        <v>134</v>
      </c>
      <c r="S43" s="319" t="s">
        <v>138</v>
      </c>
      <c r="T43" s="319"/>
      <c r="U43" s="319"/>
      <c r="V43" s="319"/>
      <c r="W43" s="319"/>
      <c r="X43" s="319"/>
      <c r="Y43" s="319"/>
      <c r="Z43" s="319"/>
      <c r="AA43" s="319"/>
      <c r="AB43" s="319"/>
      <c r="AC43" s="319"/>
    </row>
    <row r="44" spans="2:29" s="30" customFormat="1" ht="19.5" customHeight="1">
      <c r="B44" s="30" t="s">
        <v>61</v>
      </c>
      <c r="S44" s="319" t="s">
        <v>65</v>
      </c>
      <c r="T44" s="319"/>
      <c r="U44" s="319"/>
      <c r="V44" s="319"/>
      <c r="W44" s="319"/>
      <c r="X44" s="319"/>
      <c r="Y44" s="319"/>
      <c r="Z44" s="319"/>
      <c r="AA44" s="319"/>
      <c r="AB44" s="319"/>
      <c r="AC44" s="319"/>
    </row>
    <row r="45" spans="19:29" s="30" customFormat="1" ht="19.5" customHeight="1">
      <c r="S45" s="319" t="s">
        <v>131</v>
      </c>
      <c r="T45" s="319"/>
      <c r="U45" s="319"/>
      <c r="V45" s="319"/>
      <c r="W45" s="319"/>
      <c r="X45" s="319"/>
      <c r="Y45" s="319"/>
      <c r="Z45" s="319"/>
      <c r="AA45" s="319"/>
      <c r="AB45" s="319"/>
      <c r="AC45" s="319"/>
    </row>
    <row r="46" spans="16:30" s="30" customFormat="1" ht="19.5" customHeight="1">
      <c r="P46" s="1"/>
      <c r="Q46" s="1"/>
      <c r="R46" s="1"/>
      <c r="S46" s="319" t="s">
        <v>139</v>
      </c>
      <c r="T46" s="319"/>
      <c r="U46" s="319"/>
      <c r="V46" s="319"/>
      <c r="W46" s="319"/>
      <c r="X46" s="319"/>
      <c r="Y46" s="319"/>
      <c r="Z46" s="319"/>
      <c r="AA46" s="319"/>
      <c r="AB46" s="319"/>
      <c r="AC46" s="319"/>
      <c r="AD46" s="1"/>
    </row>
    <row r="47" spans="16:31" s="30" customFormat="1" ht="19.5" customHeight="1">
      <c r="P47" s="43"/>
      <c r="Q47" s="43"/>
      <c r="R47" s="43"/>
      <c r="S47" s="368" t="s">
        <v>132</v>
      </c>
      <c r="T47" s="368"/>
      <c r="U47" s="368"/>
      <c r="V47" s="368"/>
      <c r="W47" s="368"/>
      <c r="X47" s="368"/>
      <c r="Y47" s="368"/>
      <c r="Z47" s="368"/>
      <c r="AA47" s="368"/>
      <c r="AB47" s="368"/>
      <c r="AC47" s="368"/>
      <c r="AD47" s="368"/>
      <c r="AE47" s="43"/>
    </row>
    <row r="48" spans="15:31" s="30" customFormat="1" ht="20.25" customHeight="1">
      <c r="O48" s="43"/>
      <c r="P48" s="43"/>
      <c r="Q48" s="43"/>
      <c r="R48" s="43"/>
      <c r="S48" s="368"/>
      <c r="T48" s="368"/>
      <c r="U48" s="368"/>
      <c r="V48" s="368"/>
      <c r="W48" s="368"/>
      <c r="X48" s="368"/>
      <c r="Y48" s="368"/>
      <c r="Z48" s="368"/>
      <c r="AA48" s="368"/>
      <c r="AB48" s="368"/>
      <c r="AC48" s="368"/>
      <c r="AD48" s="368"/>
      <c r="AE48" s="43"/>
    </row>
    <row r="49" spans="2:31" s="30" customFormat="1" ht="23.25" customHeight="1">
      <c r="B49" s="42" t="s">
        <v>133</v>
      </c>
      <c r="O49" s="43"/>
      <c r="P49" s="43"/>
      <c r="Q49" s="43"/>
      <c r="R49" s="43"/>
      <c r="S49" s="368"/>
      <c r="T49" s="368"/>
      <c r="U49" s="368"/>
      <c r="V49" s="368"/>
      <c r="W49" s="368"/>
      <c r="X49" s="368"/>
      <c r="Y49" s="368"/>
      <c r="Z49" s="368"/>
      <c r="AA49" s="368"/>
      <c r="AB49" s="368"/>
      <c r="AC49" s="368"/>
      <c r="AD49" s="368"/>
      <c r="AE49" s="43"/>
    </row>
    <row r="50" spans="19:30" s="30" customFormat="1" ht="19.5" customHeight="1">
      <c r="S50" s="43"/>
      <c r="T50" s="43"/>
      <c r="U50" s="43"/>
      <c r="V50" s="43"/>
      <c r="W50" s="43"/>
      <c r="X50" s="43"/>
      <c r="Y50" s="43"/>
      <c r="Z50" s="43"/>
      <c r="AA50" s="43"/>
      <c r="AB50" s="43"/>
      <c r="AC50" s="43"/>
      <c r="AD50" s="43"/>
    </row>
    <row r="51" s="30" customFormat="1" ht="19.5" customHeight="1"/>
    <row r="52" spans="3:30" s="30" customFormat="1" ht="39.75" customHeight="1">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row>
    <row r="53" ht="19.5" customHeight="1">
      <c r="B53" s="12"/>
    </row>
    <row r="54" ht="15.75" customHeight="1"/>
    <row r="56" ht="15" customHeight="1"/>
  </sheetData>
  <sheetProtection selectLockedCells="1" selectUnlockedCells="1"/>
  <mergeCells count="126">
    <mergeCell ref="C16:D16"/>
    <mergeCell ref="E9:E10"/>
    <mergeCell ref="C12:C15"/>
    <mergeCell ref="C21:D21"/>
    <mergeCell ref="A29:B34"/>
    <mergeCell ref="C30:D30"/>
    <mergeCell ref="C19:D19"/>
    <mergeCell ref="C17:D17"/>
    <mergeCell ref="AC9:AC10"/>
    <mergeCell ref="X9:X10"/>
    <mergeCell ref="Z9:Z10"/>
    <mergeCell ref="AA9:AA10"/>
    <mergeCell ref="AB9:AB10"/>
    <mergeCell ref="A16:A25"/>
    <mergeCell ref="B16:B17"/>
    <mergeCell ref="C11:D11"/>
    <mergeCell ref="T11:V11"/>
    <mergeCell ref="L9:L10"/>
    <mergeCell ref="A39:C39"/>
    <mergeCell ref="G39:J39"/>
    <mergeCell ref="Q39:X39"/>
    <mergeCell ref="G36:I36"/>
    <mergeCell ref="G37:I37"/>
    <mergeCell ref="A36:C36"/>
    <mergeCell ref="V36:W36"/>
    <mergeCell ref="V37:W37"/>
    <mergeCell ref="N38:O38"/>
    <mergeCell ref="V38:W38"/>
    <mergeCell ref="X7:AE7"/>
    <mergeCell ref="G8:H8"/>
    <mergeCell ref="L8:M8"/>
    <mergeCell ref="O8:P8"/>
    <mergeCell ref="R8:S8"/>
    <mergeCell ref="T8:W8"/>
    <mergeCell ref="X8:Y8"/>
    <mergeCell ref="AC8:AE8"/>
    <mergeCell ref="M9:M10"/>
    <mergeCell ref="C9:D10"/>
    <mergeCell ref="A7:B8"/>
    <mergeCell ref="C7:D8"/>
    <mergeCell ref="E7:S7"/>
    <mergeCell ref="T17:V18"/>
    <mergeCell ref="F9:F10"/>
    <mergeCell ref="G9:G10"/>
    <mergeCell ref="H9:H10"/>
    <mergeCell ref="I9:I10"/>
    <mergeCell ref="T19:V19"/>
    <mergeCell ref="AA20:AA21"/>
    <mergeCell ref="AB20:AB21"/>
    <mergeCell ref="T12:V12"/>
    <mergeCell ref="T13:V13"/>
    <mergeCell ref="T14:V14"/>
    <mergeCell ref="T15:V15"/>
    <mergeCell ref="T16:V16"/>
    <mergeCell ref="AD20:AD21"/>
    <mergeCell ref="AE20:AE21"/>
    <mergeCell ref="X19:Z19"/>
    <mergeCell ref="B20:B21"/>
    <mergeCell ref="C20:D20"/>
    <mergeCell ref="T20:V20"/>
    <mergeCell ref="Y20:Y21"/>
    <mergeCell ref="Z20:Z21"/>
    <mergeCell ref="B18:B19"/>
    <mergeCell ref="C18:D18"/>
    <mergeCell ref="T22:V23"/>
    <mergeCell ref="C23:D23"/>
    <mergeCell ref="B24:B25"/>
    <mergeCell ref="C24:D24"/>
    <mergeCell ref="T24:V24"/>
    <mergeCell ref="C25:D25"/>
    <mergeCell ref="T25:V25"/>
    <mergeCell ref="B22:B23"/>
    <mergeCell ref="C22:D22"/>
    <mergeCell ref="AC29:AD29"/>
    <mergeCell ref="E31:F31"/>
    <mergeCell ref="G31:I31"/>
    <mergeCell ref="R31:S31"/>
    <mergeCell ref="AC31:AD31"/>
    <mergeCell ref="E29:F29"/>
    <mergeCell ref="J29:K29"/>
    <mergeCell ref="R29:S29"/>
    <mergeCell ref="E30:F30"/>
    <mergeCell ref="J30:K30"/>
    <mergeCell ref="AC32:AD32"/>
    <mergeCell ref="E33:F33"/>
    <mergeCell ref="G33:I33"/>
    <mergeCell ref="R33:S33"/>
    <mergeCell ref="AC33:AD33"/>
    <mergeCell ref="E32:F32"/>
    <mergeCell ref="G32:I32"/>
    <mergeCell ref="R32:S32"/>
    <mergeCell ref="A35:B35"/>
    <mergeCell ref="E35:F35"/>
    <mergeCell ref="J35:K35"/>
    <mergeCell ref="R35:S35"/>
    <mergeCell ref="AC35:AD35"/>
    <mergeCell ref="E34:F34"/>
    <mergeCell ref="G34:I34"/>
    <mergeCell ref="R34:S34"/>
    <mergeCell ref="C34:D34"/>
    <mergeCell ref="S43:AC43"/>
    <mergeCell ref="D40:E40"/>
    <mergeCell ref="L40:M40"/>
    <mergeCell ref="Q40:S40"/>
    <mergeCell ref="G40:J40"/>
    <mergeCell ref="AC34:AD34"/>
    <mergeCell ref="W9:W10"/>
    <mergeCell ref="N9:N10"/>
    <mergeCell ref="O9:O10"/>
    <mergeCell ref="S46:AC46"/>
    <mergeCell ref="S47:AD49"/>
    <mergeCell ref="AB38:AD38"/>
    <mergeCell ref="Y39:AD40"/>
    <mergeCell ref="S42:AC42"/>
    <mergeCell ref="S45:AC45"/>
    <mergeCell ref="S44:AC44"/>
    <mergeCell ref="R30:S30"/>
    <mergeCell ref="AC30:AD30"/>
    <mergeCell ref="A9:B15"/>
    <mergeCell ref="P9:P10"/>
    <mergeCell ref="Q9:Q10"/>
    <mergeCell ref="J9:J10"/>
    <mergeCell ref="K9:K10"/>
    <mergeCell ref="R9:R10"/>
    <mergeCell ref="S9:S10"/>
    <mergeCell ref="T9:V10"/>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中央清掃事務所作業係-曽村</dc:creator>
  <cp:keywords/>
  <dc:description/>
  <cp:lastModifiedBy>seisou_02-11</cp:lastModifiedBy>
  <cp:lastPrinted>2021-03-27T04:07:14Z</cp:lastPrinted>
  <dcterms:modified xsi:type="dcterms:W3CDTF">2021-03-27T04:10:19Z</dcterms:modified>
  <cp:category/>
  <cp:version/>
  <cp:contentType/>
  <cp:contentStatus/>
</cp:coreProperties>
</file>